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7_108_OVA_JIH_DSP+DPS\05_DPS\_FINAL_DPS\VÝKAZ VÝMĚR\"/>
    </mc:Choice>
  </mc:AlternateContent>
  <bookViews>
    <workbookView xWindow="0" yWindow="0" windowWidth="28800" windowHeight="12048"/>
  </bookViews>
  <sheets>
    <sheet name="Přehled" sheetId="20" r:id="rId1"/>
    <sheet name="SO 09 - Veřejné osvětlení" sheetId="19" r:id="rId2"/>
    <sheet name="Základové patky stožárů" sheetId="4" r:id="rId3"/>
    <sheet name="Pokyny pro vyplnění" sheetId="18" r:id="rId4"/>
  </sheets>
  <definedNames>
    <definedName name="_xlnm._FilterDatabase" localSheetId="2" hidden="1">'Základové patky stožárů'!$C$85:$K$131</definedName>
    <definedName name="_xlnm.Print_Titles" localSheetId="2">'Základové patky stožárů'!$85:$85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1">'SO 09 - Veřejné osvětlení'!$A$1:$H$53</definedName>
    <definedName name="_xlnm.Print_Area" localSheetId="2">'Základové patky stožárů'!$C$4:$J$38,'Základové patky stožárů'!$C$44:$J$65,'Základové patky stožárů'!$C$71:$K$131</definedName>
  </definedNames>
  <calcPr calcId="152511"/>
</workbook>
</file>

<file path=xl/calcChain.xml><?xml version="1.0" encoding="utf-8"?>
<calcChain xmlns="http://schemas.openxmlformats.org/spreadsheetml/2006/main">
  <c r="H42" i="19" l="1"/>
  <c r="F42" i="19"/>
  <c r="F41" i="19"/>
  <c r="H39" i="19"/>
  <c r="F39" i="19"/>
  <c r="H38" i="19"/>
  <c r="F38" i="19"/>
  <c r="F37" i="19"/>
  <c r="H36" i="19"/>
  <c r="F36" i="19"/>
  <c r="H35" i="19"/>
  <c r="F35" i="19"/>
  <c r="F34" i="19"/>
  <c r="F33" i="19"/>
  <c r="H32" i="19"/>
  <c r="F32" i="19"/>
  <c r="H31" i="19"/>
  <c r="F31" i="19"/>
  <c r="H30" i="19"/>
  <c r="F30" i="19"/>
  <c r="H29" i="19"/>
  <c r="F29" i="19"/>
  <c r="H28" i="19"/>
  <c r="F28" i="19"/>
  <c r="H27" i="19"/>
  <c r="F27" i="19"/>
  <c r="H26" i="19"/>
  <c r="F26" i="19"/>
  <c r="F25" i="19"/>
  <c r="H24" i="19"/>
  <c r="F24" i="19"/>
  <c r="H23" i="19"/>
  <c r="F23" i="19"/>
  <c r="H22" i="19"/>
  <c r="F22" i="19"/>
  <c r="H21" i="19"/>
  <c r="F21" i="19"/>
  <c r="F20" i="19"/>
  <c r="H19" i="19"/>
  <c r="F19" i="19"/>
  <c r="H18" i="19"/>
  <c r="F18" i="19"/>
  <c r="H17" i="19"/>
  <c r="F17" i="19"/>
  <c r="H16" i="19"/>
  <c r="F16" i="19"/>
  <c r="H15" i="19"/>
  <c r="F15" i="19"/>
  <c r="H14" i="19"/>
  <c r="F14" i="19"/>
  <c r="H13" i="19"/>
  <c r="F13" i="19"/>
  <c r="H12" i="19"/>
  <c r="F12" i="19"/>
  <c r="H11" i="19"/>
  <c r="F11" i="19"/>
  <c r="H10" i="19"/>
  <c r="F10" i="19"/>
  <c r="H9" i="19"/>
  <c r="F9" i="19"/>
  <c r="F8" i="19"/>
  <c r="H7" i="19"/>
  <c r="F7" i="19"/>
  <c r="H6" i="19"/>
  <c r="F6" i="19"/>
  <c r="H5" i="19"/>
  <c r="F5" i="19"/>
  <c r="F43" i="19" l="1"/>
  <c r="H98" i="4"/>
  <c r="H96" i="4"/>
  <c r="F44" i="19" l="1"/>
  <c r="F45" i="19" s="1"/>
  <c r="E7" i="20" s="1"/>
  <c r="H89" i="4"/>
  <c r="H104" i="4" l="1"/>
  <c r="H101" i="4"/>
  <c r="H125" i="4"/>
  <c r="H118" i="4"/>
  <c r="H123" i="4" s="1"/>
  <c r="H113" i="4"/>
  <c r="H94" i="4"/>
  <c r="BI131" i="4" l="1"/>
  <c r="BH131" i="4"/>
  <c r="BG131" i="4"/>
  <c r="BF131" i="4"/>
  <c r="T131" i="4"/>
  <c r="T130" i="4" s="1"/>
  <c r="R131" i="4"/>
  <c r="R130" i="4" s="1"/>
  <c r="P131" i="4"/>
  <c r="P130" i="4" s="1"/>
  <c r="BK131" i="4"/>
  <c r="BK130" i="4" s="1"/>
  <c r="J130" i="4" s="1"/>
  <c r="J64" i="4" s="1"/>
  <c r="J131" i="4"/>
  <c r="BE131" i="4" s="1"/>
  <c r="BI125" i="4"/>
  <c r="BH125" i="4"/>
  <c r="BG125" i="4"/>
  <c r="BF125" i="4"/>
  <c r="T125" i="4"/>
  <c r="R125" i="4"/>
  <c r="P125" i="4"/>
  <c r="BK125" i="4"/>
  <c r="J125" i="4"/>
  <c r="BE125" i="4" s="1"/>
  <c r="BI123" i="4"/>
  <c r="BH123" i="4"/>
  <c r="BG123" i="4"/>
  <c r="BF123" i="4"/>
  <c r="T123" i="4"/>
  <c r="R123" i="4"/>
  <c r="P123" i="4"/>
  <c r="BK123" i="4"/>
  <c r="J123" i="4"/>
  <c r="BE123" i="4" s="1"/>
  <c r="BI118" i="4"/>
  <c r="BH118" i="4"/>
  <c r="BG118" i="4"/>
  <c r="BF118" i="4"/>
  <c r="T118" i="4"/>
  <c r="R118" i="4"/>
  <c r="P118" i="4"/>
  <c r="BK118" i="4"/>
  <c r="J118" i="4"/>
  <c r="BE118" i="4" s="1"/>
  <c r="BI113" i="4"/>
  <c r="BH113" i="4"/>
  <c r="BG113" i="4"/>
  <c r="BF113" i="4"/>
  <c r="T113" i="4"/>
  <c r="R113" i="4"/>
  <c r="P113" i="4"/>
  <c r="BK113" i="4"/>
  <c r="J113" i="4"/>
  <c r="BE113" i="4" s="1"/>
  <c r="BI107" i="4"/>
  <c r="BH107" i="4"/>
  <c r="BG107" i="4"/>
  <c r="BF107" i="4"/>
  <c r="T107" i="4"/>
  <c r="R107" i="4"/>
  <c r="P107" i="4"/>
  <c r="BK107" i="4"/>
  <c r="J107" i="4"/>
  <c r="BE107" i="4" s="1"/>
  <c r="BI104" i="4"/>
  <c r="BH104" i="4"/>
  <c r="BG104" i="4"/>
  <c r="BF104" i="4"/>
  <c r="T104" i="4"/>
  <c r="R104" i="4"/>
  <c r="P104" i="4"/>
  <c r="BK104" i="4"/>
  <c r="J104" i="4"/>
  <c r="BE104" i="4" s="1"/>
  <c r="BI101" i="4"/>
  <c r="BH101" i="4"/>
  <c r="BG101" i="4"/>
  <c r="BF101" i="4"/>
  <c r="T101" i="4"/>
  <c r="R101" i="4"/>
  <c r="P101" i="4"/>
  <c r="BK101" i="4"/>
  <c r="J101" i="4"/>
  <c r="BE101" i="4" s="1"/>
  <c r="BI100" i="4"/>
  <c r="BH100" i="4"/>
  <c r="BG100" i="4"/>
  <c r="BF100" i="4"/>
  <c r="T100" i="4"/>
  <c r="R100" i="4"/>
  <c r="P100" i="4"/>
  <c r="BK100" i="4"/>
  <c r="J100" i="4"/>
  <c r="BE100" i="4" s="1"/>
  <c r="BI98" i="4"/>
  <c r="BH98" i="4"/>
  <c r="BG98" i="4"/>
  <c r="BF98" i="4"/>
  <c r="T98" i="4"/>
  <c r="R98" i="4"/>
  <c r="P98" i="4"/>
  <c r="BK98" i="4"/>
  <c r="J98" i="4"/>
  <c r="BE98" i="4" s="1"/>
  <c r="BI96" i="4"/>
  <c r="BH96" i="4"/>
  <c r="BG96" i="4"/>
  <c r="BF96" i="4"/>
  <c r="T96" i="4"/>
  <c r="R96" i="4"/>
  <c r="P96" i="4"/>
  <c r="BK96" i="4"/>
  <c r="J96" i="4"/>
  <c r="BE96" i="4" s="1"/>
  <c r="BI94" i="4"/>
  <c r="BH94" i="4"/>
  <c r="BG94" i="4"/>
  <c r="BF94" i="4"/>
  <c r="T94" i="4"/>
  <c r="R94" i="4"/>
  <c r="P94" i="4"/>
  <c r="BK94" i="4"/>
  <c r="J94" i="4"/>
  <c r="BE94" i="4" s="1"/>
  <c r="BI89" i="4"/>
  <c r="BH89" i="4"/>
  <c r="BG89" i="4"/>
  <c r="BF89" i="4"/>
  <c r="T89" i="4"/>
  <c r="R89" i="4"/>
  <c r="P89" i="4"/>
  <c r="BK89" i="4"/>
  <c r="J89" i="4"/>
  <c r="BE89" i="4" s="1"/>
  <c r="J82" i="4"/>
  <c r="F82" i="4"/>
  <c r="F80" i="4"/>
  <c r="E78" i="4"/>
  <c r="J55" i="4"/>
  <c r="F55" i="4"/>
  <c r="F53" i="4"/>
  <c r="E51" i="4"/>
  <c r="F83" i="4"/>
  <c r="J80" i="4"/>
  <c r="E47" i="4"/>
  <c r="P106" i="4" l="1"/>
  <c r="T106" i="4"/>
  <c r="P88" i="4"/>
  <c r="E74" i="4"/>
  <c r="BK88" i="4"/>
  <c r="J88" i="4" s="1"/>
  <c r="T88" i="4"/>
  <c r="F56" i="4"/>
  <c r="BK106" i="4"/>
  <c r="J106" i="4" s="1"/>
  <c r="J63" i="4" s="1"/>
  <c r="R106" i="4"/>
  <c r="F36" i="4"/>
  <c r="R88" i="4"/>
  <c r="F34" i="4"/>
  <c r="F32" i="4"/>
  <c r="J32" i="4"/>
  <c r="F35" i="4"/>
  <c r="J33" i="4"/>
  <c r="F33" i="4"/>
  <c r="J62" i="4" l="1"/>
  <c r="J87" i="4"/>
  <c r="J86" i="4" s="1"/>
  <c r="T87" i="4"/>
  <c r="T86" i="4" s="1"/>
  <c r="P87" i="4"/>
  <c r="P86" i="4" s="1"/>
  <c r="R87" i="4"/>
  <c r="BK87" i="4"/>
  <c r="BK86" i="4" l="1"/>
  <c r="J60" i="4" s="1"/>
  <c r="R86" i="4"/>
  <c r="J61" i="4"/>
  <c r="J29" i="4" l="1"/>
  <c r="E13" i="20" s="1"/>
  <c r="J38" i="4" l="1"/>
  <c r="H40" i="19"/>
  <c r="H48" i="19" s="1"/>
  <c r="H51" i="19" l="1"/>
  <c r="H50" i="19"/>
  <c r="H49" i="19"/>
  <c r="H52" i="19" s="1"/>
  <c r="E9" i="20" s="1"/>
  <c r="E11" i="20" l="1"/>
  <c r="E15" i="20"/>
</calcChain>
</file>

<file path=xl/sharedStrings.xml><?xml version="1.0" encoding="utf-8"?>
<sst xmlns="http://schemas.openxmlformats.org/spreadsheetml/2006/main" count="1060" uniqueCount="420">
  <si>
    <t>List obsahuje:</t>
  </si>
  <si>
    <t/>
  </si>
  <si>
    <t>False</t>
  </si>
  <si>
    <t>&gt;&gt;  skryté sloupce  &lt;&lt;</t>
  </si>
  <si>
    <t>15</t>
  </si>
  <si>
    <t>v ---  níže se nacházejí doplnkové a pomocné údaje k sestavám  --- v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</si>
  <si>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</si>
  <si>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</si>
  <si>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</si>
  <si>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</si>
  <si>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</si>
  <si>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</si>
  <si>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</si>
  <si>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</si>
  <si>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</si>
  <si>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</si>
  <si>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</si>
  <si>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 xml:space="preserve">PROJEKTSTUDIO EUCZ, s.r.o., Ostrava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</si>
  <si>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</si>
  <si>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</si>
  <si>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</si>
  <si>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</si>
  <si>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</si>
  <si>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</si>
  <si>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</si>
  <si>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</si>
  <si>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</si>
  <si>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</si>
  <si>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</si>
  <si>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</si>
  <si>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</si>
  <si>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</si>
  <si>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</si>
  <si>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Kód</t>
  </si>
  <si>
    <t>Typ</t>
  </si>
  <si>
    <t>D</t>
  </si>
  <si>
    <t>0</t>
  </si>
  <si>
    <t>STA</t>
  </si>
  <si>
    <t>1</t>
  </si>
  <si>
    <t>2</t>
  </si>
  <si>
    <t>Soupis</t>
  </si>
  <si>
    <t>{50c9b7e5-b74c-4533-90fa-bbab4a10ba6d}</t>
  </si>
  <si>
    <t>10</t>
  </si>
  <si>
    <t>16</t>
  </si>
  <si>
    <t>17</t>
  </si>
  <si>
    <t>VON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</si>
  <si>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</si>
  <si>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</si>
  <si>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</si>
  <si>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</si>
  <si>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</si>
  <si>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</si>
  <si>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</si>
  <si>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Soupis:</t>
  </si>
  <si>
    <t>SMO-Úřad městského obvodu Ostrava-jih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</si>
  <si>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</si>
  <si>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</si>
  <si>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</si>
  <si>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</si>
  <si>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</si>
  <si>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</si>
  <si>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</si>
  <si>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</si>
  <si>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</si>
  <si>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</si>
  <si>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</si>
  <si>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</si>
  <si>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</si>
  <si>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</si>
  <si>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</si>
  <si>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</si>
  <si>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</si>
  <si>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</si>
  <si>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</si>
  <si>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</si>
  <si>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</si>
  <si>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</si>
  <si>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</si>
  <si>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</si>
  <si>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</si>
  <si>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</si>
  <si>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</si>
  <si>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m2</t>
  </si>
  <si>
    <t>CS ÚRS 2018 01</t>
  </si>
  <si>
    <t>4</t>
  </si>
  <si>
    <t>PSC</t>
  </si>
  <si>
    <t>VV</t>
  </si>
  <si>
    <t>5</t>
  </si>
  <si>
    <t>6</t>
  </si>
  <si>
    <t>7</t>
  </si>
  <si>
    <t>m3</t>
  </si>
  <si>
    <t>8</t>
  </si>
  <si>
    <t>9</t>
  </si>
  <si>
    <t>14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</si>
  <si>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</si>
  <si>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</si>
  <si>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</si>
  <si>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</si>
  <si>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171201201</t>
  </si>
  <si>
    <t>Uložení sypaniny na skládky</t>
  </si>
  <si>
    <t>171201211</t>
  </si>
  <si>
    <t>Poplatek za uložení stavebního odpadu na skládce (skládkovné) zeminy a kameniva zatříděného do Katalogu odpadů pod kódem 170 504</t>
  </si>
  <si>
    <t>t</t>
  </si>
  <si>
    <t xml:space="preserve">Poznámka k souboru cen:_x000D_
1. Ceny uvedené v souboru cen lze po dohodě upravit podle místních podmínek. </t>
  </si>
  <si>
    <t>Zakládání</t>
  </si>
  <si>
    <t>22</t>
  </si>
  <si>
    <t>Ostatní</t>
  </si>
  <si>
    <t xml:space="preserve">    998 - Přesun hmot</t>
  </si>
  <si>
    <t>132212201</t>
  </si>
  <si>
    <t>Hloubení zapažených i nezapažených rýh šířky přes 600 do 2 000 mm ručním nebo pneumatickým nářadím s urovnáním dna do předepsaného profilu a spádu v horninách tř. 3 soudržných</t>
  </si>
  <si>
    <t xml:space="preserve">Poznámka k souboru cen:_x000D_
1. V cenách jsou započteny i náklady na přehození výkopku na přilehlém terénu na vzdálenost do 5 m od podélné osy rýhy nebo naložení výkopku na dopravní prostředek. 2. V cenách 12-2201 až 41-2202 je započítán i svislý přesun horniny po házečkách do 2 metrů </t>
  </si>
  <si>
    <t>132212209</t>
  </si>
  <si>
    <t>Hloubení zapažených i nezapažených rýh šířky přes 600 do 2 000 mm ručním nebo pneumatickým nářadím s urovnáním dna do předepsaného profilu a spádu v horninách tř. 3 Příplatek k cenám za lepivost horniny tř. 3</t>
  </si>
  <si>
    <t>174101101</t>
  </si>
  <si>
    <t>Zásyp sypaninou z jakékoliv horniny s uložením výkopku ve vrstvách se zhutněním jam, šachet, rýh nebo kolem objektů v těchto vykopávkách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</si>
  <si>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 2. Hloubení s použitím bentonitové suspenze se oceňuje katalogem 800-1 Zemní práce. Bednění se neoceňuje. 3. V cenách nejsou započteny náklady na výztuž, tyto se oceňují cenami souboru cen 27* 36-.... Výztuž základů. </t>
  </si>
  <si>
    <t xml:space="preserve">Poznámka k souboru cen:_x000D_
1. Ceny jsou určeny pro bednění ve volném prostranství, ve volných nebo zapažených jamách, rýhách a šachtách. 2. Kruhové nebo obloukové bednění poloměru do 1 m se oceňuje individuálně. </t>
  </si>
  <si>
    <t xml:space="preserve">Poznámka k souboru cen:_x000D_
1. Ceny platí pro desky rovné, s náběhy, hřibové nebo upnuté do žeber včetně výztuže těchto žeber. </t>
  </si>
  <si>
    <t>275322511</t>
  </si>
  <si>
    <t>Základy z betonu železového (bez výztuže) patky z betonu se zvýšenými nároky na prostředí tř. C 25/30</t>
  </si>
  <si>
    <t>275351121</t>
  </si>
  <si>
    <t>Bednění základů patek zřízení</t>
  </si>
  <si>
    <t>275351122</t>
  </si>
  <si>
    <t>Bednění základů patek odstranění</t>
  </si>
  <si>
    <t>275361821</t>
  </si>
  <si>
    <t>Výztuž základů patek z betonářské oceli 10 505 (R)</t>
  </si>
  <si>
    <t>998</t>
  </si>
  <si>
    <t>Přesun hmot</t>
  </si>
  <si>
    <t>1088730534</t>
  </si>
  <si>
    <t>-680626462</t>
  </si>
  <si>
    <t>-492233224</t>
  </si>
  <si>
    <t>1625542532</t>
  </si>
  <si>
    <t>-167798692</t>
  </si>
  <si>
    <t>-540822952</t>
  </si>
  <si>
    <t>-236626829</t>
  </si>
  <si>
    <t>271572211</t>
  </si>
  <si>
    <t>Podsyp pod základové konstrukce se zhutněním a urovnáním povrchu ze štěrkopísku netříděného</t>
  </si>
  <si>
    <t>1800024655</t>
  </si>
  <si>
    <t xml:space="preserve">Poznámka k souboru cen:_x000D_
1. Ceny slouží pro ocenění násypů pod základové konstrukce tloušťky vrstvy do 300 mm. 2. Násypy s tloušťkou vrstvy přesahující 300 mm se ocení cenami souboru cen 213 31-…. Polštáře zhutněné pod základy v katalogu 800-2 Zvláštní zakládání objektů. </t>
  </si>
  <si>
    <t>"fr.0-63"</t>
  </si>
  <si>
    <t>1467723647</t>
  </si>
  <si>
    <t>937591429</t>
  </si>
  <si>
    <t>-100331844</t>
  </si>
  <si>
    <t>1701466407</t>
  </si>
  <si>
    <t>998017002</t>
  </si>
  <si>
    <t>Přesun hmot pro budovy občanské výstavby, bydlení, výrobu a služby s omezením mechanizace vodorovná dopravní vzdálenost do 100 m pro budovy s jakoukoliv nosnou konstrukcí výšky přes 6 do 12 m</t>
  </si>
  <si>
    <t>-1483992340</t>
  </si>
  <si>
    <t>Ostatní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</si>
  <si>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</si>
  <si>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</si>
  <si>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</si>
  <si>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</si>
  <si>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</si>
  <si>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</si>
  <si>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</si>
  <si>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</si>
  <si>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</si>
  <si>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</si>
  <si>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</si>
  <si>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</si>
  <si>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</si>
  <si>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</si>
  <si>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</si>
  <si>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</si>
  <si>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</si>
  <si>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</si>
  <si>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</si>
  <si>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</si>
  <si>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</si>
  <si>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</si>
  <si>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</si>
  <si>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</si>
  <si>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</si>
  <si>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</si>
  <si>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</si>
  <si>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</si>
  <si>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</si>
  <si>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</si>
  <si>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</si>
  <si>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</si>
  <si>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</si>
  <si>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</si>
  <si>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</si>
  <si>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</si>
  <si>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</si>
  <si>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</si>
  <si>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</si>
  <si>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</si>
  <si>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</si>
  <si>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</si>
  <si>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</si>
  <si>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</si>
  <si>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</si>
  <si>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</si>
  <si>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</si>
  <si>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</si>
  <si>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</si>
  <si>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</si>
  <si>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</si>
  <si>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</si>
  <si>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</si>
  <si>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</si>
  <si>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</si>
  <si>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</si>
  <si>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</si>
  <si>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</si>
  <si>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</si>
  <si>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</si>
  <si>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</si>
  <si>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</si>
  <si>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</si>
  <si>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</si>
  <si>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</si>
  <si>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</si>
  <si>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</si>
  <si>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</si>
  <si>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</si>
  <si>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</si>
  <si>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</si>
  <si>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</si>
  <si>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</si>
  <si>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</si>
  <si>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</si>
  <si>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</si>
  <si>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</si>
  <si>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</si>
  <si>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</si>
  <si>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</si>
  <si>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</si>
  <si>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</si>
  <si>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</si>
  <si>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</si>
  <si>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</si>
  <si>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</si>
  <si>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</si>
  <si>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</si>
  <si>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</si>
  <si>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</si>
  <si>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</si>
  <si>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</si>
  <si>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</si>
  <si>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</si>
  <si>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</si>
  <si>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</si>
  <si>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</si>
  <si>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</si>
  <si>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</si>
  <si>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</si>
  <si>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</si>
  <si>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</si>
  <si>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</si>
  <si>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</si>
  <si>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</si>
  <si>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</si>
  <si>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</si>
  <si>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</si>
  <si>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</si>
  <si>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</si>
  <si>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</si>
  <si>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</si>
  <si>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</si>
  <si>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</si>
  <si>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</si>
  <si>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</si>
  <si>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</si>
  <si>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</si>
  <si>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</si>
  <si>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</si>
  <si>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</si>
  <si>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</si>
  <si>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</si>
  <si>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</si>
  <si>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</si>
  <si>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</si>
  <si>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</si>
  <si>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</si>
  <si>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</si>
  <si>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</si>
  <si>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</si>
  <si>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</si>
  <si>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</si>
  <si>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</si>
  <si>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</si>
  <si>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</si>
  <si>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</si>
  <si>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</si>
  <si>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</si>
  <si>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</si>
  <si>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</si>
  <si>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</si>
  <si>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</si>
  <si>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</si>
  <si>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</si>
  <si>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</si>
  <si>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</si>
  <si>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</si>
  <si>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</si>
  <si>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</si>
  <si>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</si>
  <si>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</si>
  <si>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</si>
  <si>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</si>
  <si>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</si>
  <si>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</si>
  <si>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</si>
  <si>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</si>
  <si>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</si>
  <si>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</si>
  <si>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</si>
  <si>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</si>
  <si>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</si>
  <si>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</si>
  <si>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</si>
  <si>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</si>
  <si>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</si>
  <si>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</si>
  <si>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</si>
  <si>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</si>
  <si>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</si>
  <si>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</si>
  <si>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</si>
  <si>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</si>
  <si>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</si>
  <si>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</si>
  <si>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</si>
  <si>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</si>
  <si>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</si>
  <si>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7*1,5*1,5*0,1</t>
  </si>
  <si>
    <t>1,7*1,7*0,1</t>
  </si>
  <si>
    <t>7*(1,2*1,2*0,6+0,6*0,6*0,6)</t>
  </si>
  <si>
    <t>1,6*1,6*0,6+1,2*0,6*0,6</t>
  </si>
  <si>
    <t>7*(1,4*1,4*0,6+1*0,6*0,6)</t>
  </si>
  <si>
    <t>7*(1,2*0,6*4+0,6*0,6*4)</t>
  </si>
  <si>
    <t>1,6*0,6*4+1,2*0,6*2+0,6*0,6*2</t>
  </si>
  <si>
    <t>7*(1,4*0,6*4+1*0,6*2+0,6*0,6*2)</t>
  </si>
  <si>
    <t>531*0,001</t>
  </si>
  <si>
    <t>124,8*0,001</t>
  </si>
  <si>
    <t>691*0,001</t>
  </si>
  <si>
    <t>23,73*1,9 'Přepočtené koeficientem množství</t>
  </si>
  <si>
    <t>7*2,4*2,4*1,0</t>
  </si>
  <si>
    <t>2,8*2,8*1,0</t>
  </si>
  <si>
    <t>7*2,6*2,6*1,0</t>
  </si>
  <si>
    <t>3,45+20,28</t>
  </si>
  <si>
    <t>23,73*10 'Přepočtené koeficientem množství</t>
  </si>
  <si>
    <t>95,48-23,73</t>
  </si>
  <si>
    <t xml:space="preserve">SO 09 </t>
  </si>
  <si>
    <t>SO 09</t>
  </si>
  <si>
    <t>OVA-JIH</t>
  </si>
  <si>
    <t>SO 09 - základy stožárů</t>
  </si>
  <si>
    <t>pořadové</t>
  </si>
  <si>
    <t>měrná</t>
  </si>
  <si>
    <t>název</t>
  </si>
  <si>
    <t>vyměra</t>
  </si>
  <si>
    <t>cena</t>
  </si>
  <si>
    <t>celkem</t>
  </si>
  <si>
    <t>číslo</t>
  </si>
  <si>
    <t>jednotka</t>
  </si>
  <si>
    <t>montáž</t>
  </si>
  <si>
    <t>materiál</t>
  </si>
  <si>
    <t>m</t>
  </si>
  <si>
    <t>Silový celoplastový kabel CYKY 4x16</t>
  </si>
  <si>
    <t>Fólie 33cm</t>
  </si>
  <si>
    <t>Silový celoplastový kabel CYKY 3x1,5</t>
  </si>
  <si>
    <t>kpl.</t>
  </si>
  <si>
    <t>Zapojení kabelu ve stožárové svorkovnici</t>
  </si>
  <si>
    <t>Zem.práce-výkop,lože,beton.podloží,uložení,hutnění,prov.úprava</t>
  </si>
  <si>
    <t>Zemnící vodič FeZn 10 vč.převlečné bužírky</t>
  </si>
  <si>
    <t>Zemnící pásek FeZn 30x4</t>
  </si>
  <si>
    <t>Silový celoplastový kabel AYKY 4Jx35</t>
  </si>
  <si>
    <t>Silový celoplastový kabel CYKY 4Jx16</t>
  </si>
  <si>
    <t>Kabelová pancéřová plastová chránička 110</t>
  </si>
  <si>
    <t>A - LED svítidlo</t>
  </si>
  <si>
    <t>B - LED svítidlo</t>
  </si>
  <si>
    <t>ks</t>
  </si>
  <si>
    <t>Svorka rozpojovací SR</t>
  </si>
  <si>
    <t xml:space="preserve">C - LED svítidlo </t>
  </si>
  <si>
    <t>kpl</t>
  </si>
  <si>
    <t>D - LED svítidlo antivandal podchod</t>
  </si>
  <si>
    <t>den</t>
  </si>
  <si>
    <t>Pronájem vysokozdvižné plošiny</t>
  </si>
  <si>
    <t>Osv.stožár, v=10m, vč.příslušenství a výbavy,do země</t>
  </si>
  <si>
    <t>Osv.stožár, v=7m, vč.příslušenství a výbavy,do země</t>
  </si>
  <si>
    <t>Osv.stožár, v=12m, vč.zákl.a výbavy,do země</t>
  </si>
  <si>
    <t>Silový celoplastový kabel CYKY 5x4</t>
  </si>
  <si>
    <t>hod</t>
  </si>
  <si>
    <t>Rozvodnice RVO 616 přesun o 1m vlevo, vč.usazení a úpravy v zapojení</t>
  </si>
  <si>
    <t>Silový celoplastový kabel CYKY 3Jx2,5</t>
  </si>
  <si>
    <t>Rozvodnice RVO 616.1</t>
  </si>
  <si>
    <t>Rozvodnice RVO/C10/1</t>
  </si>
  <si>
    <t>Vypínač A40/3</t>
  </si>
  <si>
    <t>Plastová chránička včetně příchytek</t>
  </si>
  <si>
    <t>Kabelová spojka gelová</t>
  </si>
  <si>
    <t>Doprava stožárů ze Španělska</t>
  </si>
  <si>
    <t>Doprava montážní čety</t>
  </si>
  <si>
    <t>Doprava montážní čety v předstihu pro zhotovení spodní stavby</t>
  </si>
  <si>
    <t>Chránička elektrokabelu přes topný kanál vč.ptrostupových tvarovek - kompletní dodávka+montáž vč.hydroizolace dle popisu v TZ</t>
  </si>
  <si>
    <t>Konektor pro vánoční výzdobu dle požadavku OK a.s.-samice s koncovkou a připojovacím kabelem 7m</t>
  </si>
  <si>
    <t>Směrování svítidel vč. vysokozdvižné plošiny</t>
  </si>
  <si>
    <t>Zabezpečení VO během celé stavby - přístup k obchodům</t>
  </si>
  <si>
    <t>Silový celoplastový kabel CYKY 4x10</t>
  </si>
  <si>
    <t xml:space="preserve">Sekání kabelových tras, zapravení, hrubý úklid </t>
  </si>
  <si>
    <t>Zem.práce-řezání spáry v asfaltu,výkop,lože,beton.podloží,uložení,hutnění,obnovení povrchové vrstvy-nový asfalt, zalití spáry, likvidace odpadu na skládce</t>
  </si>
  <si>
    <t>CELKEM - MONTÁŽ VEŘEJNÉHO OSVĚTLENÍ</t>
  </si>
  <si>
    <t>Kompletační činnost + 5,5%</t>
  </si>
  <si>
    <t>CELKEM - MATERIÁL ELEKTROINSTALACE</t>
  </si>
  <si>
    <t>Přesun + 3%</t>
  </si>
  <si>
    <t>Prořez + 2%</t>
  </si>
  <si>
    <t>Podr.materiál + 3%</t>
  </si>
  <si>
    <t>Svítidla jsou ceněna vč.el.předřadníků,zdrojů a popl.za likvidaci zdrojů a svítidel</t>
  </si>
  <si>
    <t>REKAPITULACE</t>
  </si>
  <si>
    <t>CELKEM - MONTÁŽ VO</t>
  </si>
  <si>
    <t>CELKEM - MATERIÁL VO</t>
  </si>
  <si>
    <t>Revize, měření osvětlení + 2%</t>
  </si>
  <si>
    <t>ELEKTROINSTALACE CELKEM BEZ DPH</t>
  </si>
  <si>
    <t xml:space="preserve">Vypracoval : Seifert Marek </t>
  </si>
  <si>
    <t xml:space="preserve">OVA-JIH </t>
  </si>
  <si>
    <t>FINÁLNÍ POVRCHOVÁ VRSTVA JE SOUČÁSTÍ ROZPOČTU STAVBY</t>
  </si>
  <si>
    <t>Základy stožárů - viz. samostatný rozpočet - list</t>
  </si>
  <si>
    <t>Veřejné osvětlení</t>
  </si>
  <si>
    <t>Základové patky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</si>
</sst>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9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12"/>
      <color rgb="FF960000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u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name val="Trebuchet MS"/>
      <family val="2"/>
    </font>
    <font>
      <sz val="10"/>
      <name val="Arial CE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sz val="10"/>
      <color rgb="FFFF0000"/>
      <name val="Arial CE"/>
      <charset val="238"/>
    </font>
    <font>
      <sz val="10"/>
      <name val="Arial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charset val="238"/>
    </font>
    <font>
      <sz val="10"/>
      <color indexed="12"/>
      <name val="Arial CE"/>
      <family val="2"/>
      <charset val="238"/>
    </font>
    <font>
      <b/>
      <sz val="10"/>
      <color indexed="8"/>
      <name val="Arial CE"/>
      <charset val="238"/>
    </font>
    <font>
      <sz val="24"/>
      <color indexed="8"/>
      <name val="Arial CE"/>
      <charset val="238"/>
    </font>
    <font>
      <sz val="10"/>
      <color indexed="48"/>
      <name val="Arial CE"/>
      <family val="2"/>
      <charset val="238"/>
    </font>
    <font>
      <b/>
      <u/>
      <sz val="10"/>
      <color indexed="8"/>
      <name val="Arial CE"/>
      <charset val="238"/>
    </font>
    <font>
      <sz val="16"/>
      <color indexed="8"/>
      <name val="Arial CE"/>
      <charset val="238"/>
    </font>
    <font>
      <sz val="16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9" fillId="0" borderId="0" applyNumberFormat="0" applyFill="0" applyBorder="0" applyAlignment="0" applyProtection="0"/>
    <xf numFmtId="0" fontId="34" fillId="0" borderId="1"/>
    <xf numFmtId="0" fontId="33" fillId="0" borderId="1"/>
  </cellStyleXfs>
  <cellXfs count="273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2" fillId="0" borderId="0" xfId="0" applyFont="1" applyBorder="1" applyAlignment="1">
      <alignment horizontal="left" vertical="center"/>
    </xf>
    <xf numFmtId="0" fontId="0" fillId="0" borderId="6" xfId="0" applyBorder="1"/>
    <xf numFmtId="0" fontId="1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2" borderId="0" xfId="0" applyFill="1" applyProtection="1"/>
    <xf numFmtId="0" fontId="16" fillId="2" borderId="0" xfId="1" applyFont="1" applyFill="1" applyAlignment="1" applyProtection="1">
      <alignment vertical="center"/>
    </xf>
    <xf numFmtId="0" fontId="29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1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4" fontId="15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4" borderId="0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4" fontId="3" fillId="4" borderId="8" xfId="0" applyNumberFormat="1" applyFont="1" applyFill="1" applyBorder="1" applyAlignment="1">
      <alignment vertical="center"/>
    </xf>
    <xf numFmtId="0" fontId="0" fillId="4" borderId="22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right" vertical="center"/>
    </xf>
    <xf numFmtId="0" fontId="0" fillId="4" borderId="6" xfId="0" applyFont="1" applyFill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4" fontId="15" fillId="0" borderId="0" xfId="0" applyNumberFormat="1" applyFont="1" applyAlignment="1"/>
    <xf numFmtId="166" fontId="18" fillId="0" borderId="13" xfId="0" applyNumberFormat="1" applyFont="1" applyBorder="1" applyAlignment="1"/>
    <xf numFmtId="166" fontId="18" fillId="0" borderId="14" xfId="0" applyNumberFormat="1" applyFont="1" applyBorder="1" applyAlignment="1"/>
    <xf numFmtId="4" fontId="19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22" fillId="0" borderId="24" xfId="0" applyFont="1" applyBorder="1" applyAlignment="1" applyProtection="1">
      <alignment vertical="center" wrapText="1"/>
      <protection locked="0"/>
    </xf>
    <xf numFmtId="0" fontId="22" fillId="0" borderId="25" xfId="0" applyFont="1" applyBorder="1" applyAlignment="1" applyProtection="1">
      <alignment vertical="center" wrapText="1"/>
      <protection locked="0"/>
    </xf>
    <xf numFmtId="0" fontId="22" fillId="0" borderId="26" xfId="0" applyFont="1" applyBorder="1" applyAlignment="1" applyProtection="1">
      <alignment vertical="center" wrapText="1"/>
      <protection locked="0"/>
    </xf>
    <xf numFmtId="0" fontId="22" fillId="0" borderId="27" xfId="0" applyFont="1" applyBorder="1" applyAlignment="1" applyProtection="1">
      <alignment horizontal="center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22" fillId="0" borderId="27" xfId="0" applyFont="1" applyBorder="1" applyAlignment="1" applyProtection="1">
      <alignment vertical="center" wrapText="1"/>
      <protection locked="0"/>
    </xf>
    <xf numFmtId="0" fontId="22" fillId="0" borderId="28" xfId="0" applyFont="1" applyBorder="1" applyAlignment="1" applyProtection="1">
      <alignment vertical="center" wrapText="1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5" fillId="0" borderId="1" xfId="0" applyFont="1" applyBorder="1" applyAlignment="1" applyProtection="1">
      <alignment horizontal="left" vertical="center" wrapText="1"/>
      <protection locked="0"/>
    </xf>
    <xf numFmtId="0" fontId="25" fillId="0" borderId="27" xfId="0" applyFont="1" applyBorder="1" applyAlignment="1" applyProtection="1">
      <alignment vertical="center" wrapText="1"/>
      <protection locked="0"/>
    </xf>
    <xf numFmtId="0" fontId="25" fillId="0" borderId="1" xfId="0" applyFont="1" applyBorder="1" applyAlignment="1" applyProtection="1">
      <alignment vertical="center" wrapText="1"/>
      <protection locked="0"/>
    </xf>
    <xf numFmtId="0" fontId="25" fillId="0" borderId="1" xfId="0" applyFont="1" applyBorder="1" applyAlignment="1" applyProtection="1">
      <alignment vertical="center"/>
      <protection locked="0"/>
    </xf>
    <xf numFmtId="0" fontId="25" fillId="0" borderId="1" xfId="0" applyFont="1" applyBorder="1" applyAlignment="1" applyProtection="1">
      <alignment horizontal="left" vertical="center"/>
      <protection locked="0"/>
    </xf>
    <xf numFmtId="49" fontId="25" fillId="0" borderId="1" xfId="0" applyNumberFormat="1" applyFont="1" applyBorder="1" applyAlignment="1" applyProtection="1">
      <alignment vertical="center" wrapText="1"/>
      <protection locked="0"/>
    </xf>
    <xf numFmtId="0" fontId="22" fillId="0" borderId="30" xfId="0" applyFont="1" applyBorder="1" applyAlignment="1" applyProtection="1">
      <alignment vertical="center" wrapText="1"/>
      <protection locked="0"/>
    </xf>
    <xf numFmtId="0" fontId="26" fillId="0" borderId="29" xfId="0" applyFont="1" applyBorder="1" applyAlignment="1" applyProtection="1">
      <alignment vertical="center" wrapText="1"/>
      <protection locked="0"/>
    </xf>
    <xf numFmtId="0" fontId="22" fillId="0" borderId="31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vertical="top"/>
      <protection locked="0"/>
    </xf>
    <xf numFmtId="0" fontId="22" fillId="0" borderId="0" xfId="0" applyFont="1" applyAlignment="1" applyProtection="1">
      <alignment vertical="top"/>
      <protection locked="0"/>
    </xf>
    <xf numFmtId="0" fontId="22" fillId="0" borderId="24" xfId="0" applyFont="1" applyBorder="1" applyAlignment="1" applyProtection="1">
      <alignment horizontal="left" vertical="center"/>
      <protection locked="0"/>
    </xf>
    <xf numFmtId="0" fontId="22" fillId="0" borderId="25" xfId="0" applyFont="1" applyBorder="1" applyAlignment="1" applyProtection="1">
      <alignment horizontal="left" vertical="center"/>
      <protection locked="0"/>
    </xf>
    <xf numFmtId="0" fontId="22" fillId="0" borderId="26" xfId="0" applyFont="1" applyBorder="1" applyAlignment="1" applyProtection="1">
      <alignment horizontal="left" vertical="center"/>
      <protection locked="0"/>
    </xf>
    <xf numFmtId="0" fontId="22" fillId="0" borderId="27" xfId="0" applyFont="1" applyBorder="1" applyAlignment="1" applyProtection="1">
      <alignment horizontal="left" vertical="center"/>
      <protection locked="0"/>
    </xf>
    <xf numFmtId="0" fontId="22" fillId="0" borderId="28" xfId="0" applyFont="1" applyBorder="1" applyAlignment="1" applyProtection="1">
      <alignment horizontal="left" vertical="center"/>
      <protection locked="0"/>
    </xf>
    <xf numFmtId="0" fontId="24" fillId="0" borderId="1" xfId="0" applyFont="1" applyBorder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24" fillId="0" borderId="29" xfId="0" applyFont="1" applyBorder="1" applyAlignment="1" applyProtection="1">
      <alignment horizontal="left" vertical="center"/>
      <protection locked="0"/>
    </xf>
    <xf numFmtId="0" fontId="24" fillId="0" borderId="29" xfId="0" applyFont="1" applyBorder="1" applyAlignment="1" applyProtection="1">
      <alignment horizontal="center" vertical="center"/>
      <protection locked="0"/>
    </xf>
    <xf numFmtId="0" fontId="27" fillId="0" borderId="29" xfId="0" applyFont="1" applyBorder="1" applyAlignment="1" applyProtection="1">
      <alignment horizontal="left" vertical="center"/>
      <protection locked="0"/>
    </xf>
    <xf numFmtId="0" fontId="28" fillId="0" borderId="1" xfId="0" applyFont="1" applyBorder="1" applyAlignment="1" applyProtection="1">
      <alignment horizontal="left" vertical="center"/>
      <protection locked="0"/>
    </xf>
    <xf numFmtId="0" fontId="25" fillId="0" borderId="0" xfId="0" applyFont="1" applyAlignment="1" applyProtection="1">
      <alignment horizontal="left" vertical="center"/>
      <protection locked="0"/>
    </xf>
    <xf numFmtId="0" fontId="25" fillId="0" borderId="1" xfId="0" applyFont="1" applyBorder="1" applyAlignment="1" applyProtection="1">
      <alignment horizontal="center" vertical="center"/>
      <protection locked="0"/>
    </xf>
    <xf numFmtId="0" fontId="25" fillId="0" borderId="27" xfId="0" applyFont="1" applyBorder="1" applyAlignment="1" applyProtection="1">
      <alignment horizontal="left" vertical="center"/>
      <protection locked="0"/>
    </xf>
    <xf numFmtId="0" fontId="25" fillId="0" borderId="1" xfId="0" applyFont="1" applyFill="1" applyBorder="1" applyAlignment="1" applyProtection="1">
      <alignment horizontal="left" vertical="center"/>
      <protection locked="0"/>
    </xf>
    <xf numFmtId="0" fontId="25" fillId="0" borderId="1" xfId="0" applyFont="1" applyFill="1" applyBorder="1" applyAlignment="1" applyProtection="1">
      <alignment horizontal="center" vertical="center"/>
      <protection locked="0"/>
    </xf>
    <xf numFmtId="0" fontId="22" fillId="0" borderId="30" xfId="0" applyFont="1" applyBorder="1" applyAlignment="1" applyProtection="1">
      <alignment horizontal="left" vertical="center"/>
      <protection locked="0"/>
    </xf>
    <xf numFmtId="0" fontId="26" fillId="0" borderId="29" xfId="0" applyFont="1" applyBorder="1" applyAlignment="1" applyProtection="1">
      <alignment horizontal="left" vertical="center"/>
      <protection locked="0"/>
    </xf>
    <xf numFmtId="0" fontId="22" fillId="0" borderId="31" xfId="0" applyFont="1" applyBorder="1" applyAlignment="1" applyProtection="1">
      <alignment horizontal="left" vertical="center"/>
      <protection locked="0"/>
    </xf>
    <xf numFmtId="0" fontId="22" fillId="0" borderId="1" xfId="0" applyFont="1" applyBorder="1" applyAlignment="1" applyProtection="1">
      <alignment horizontal="left" vertical="center"/>
      <protection locked="0"/>
    </xf>
    <xf numFmtId="0" fontId="26" fillId="0" borderId="1" xfId="0" applyFont="1" applyBorder="1" applyAlignment="1" applyProtection="1">
      <alignment horizontal="left" vertical="center"/>
      <protection locked="0"/>
    </xf>
    <xf numFmtId="0" fontId="27" fillId="0" borderId="1" xfId="0" applyFont="1" applyBorder="1" applyAlignment="1" applyProtection="1">
      <alignment horizontal="left" vertical="center"/>
      <protection locked="0"/>
    </xf>
    <xf numFmtId="0" fontId="25" fillId="0" borderId="29" xfId="0" applyFont="1" applyBorder="1" applyAlignment="1" applyProtection="1">
      <alignment horizontal="left" vertical="center"/>
      <protection locked="0"/>
    </xf>
    <xf numFmtId="0" fontId="22" fillId="0" borderId="1" xfId="0" applyFont="1" applyBorder="1" applyAlignment="1" applyProtection="1">
      <alignment horizontal="left" vertical="center" wrapText="1"/>
      <protection locked="0"/>
    </xf>
    <xf numFmtId="0" fontId="25" fillId="0" borderId="1" xfId="0" applyFont="1" applyBorder="1" applyAlignment="1" applyProtection="1">
      <alignment horizontal="center" vertical="center" wrapText="1"/>
      <protection locked="0"/>
    </xf>
    <xf numFmtId="0" fontId="22" fillId="0" borderId="24" xfId="0" applyFont="1" applyBorder="1" applyAlignment="1" applyProtection="1">
      <alignment horizontal="left" vertical="center" wrapText="1"/>
      <protection locked="0"/>
    </xf>
    <xf numFmtId="0" fontId="22" fillId="0" borderId="25" xfId="0" applyFont="1" applyBorder="1" applyAlignment="1" applyProtection="1">
      <alignment horizontal="left" vertical="center" wrapText="1"/>
      <protection locked="0"/>
    </xf>
    <xf numFmtId="0" fontId="22" fillId="0" borderId="26" xfId="0" applyFont="1" applyBorder="1" applyAlignment="1" applyProtection="1">
      <alignment horizontal="left" vertical="center" wrapText="1"/>
      <protection locked="0"/>
    </xf>
    <xf numFmtId="0" fontId="22" fillId="0" borderId="27" xfId="0" applyFont="1" applyBorder="1" applyAlignment="1" applyProtection="1">
      <alignment horizontal="left" vertical="center" wrapText="1"/>
      <protection locked="0"/>
    </xf>
    <xf numFmtId="0" fontId="22" fillId="0" borderId="28" xfId="0" applyFont="1" applyBorder="1" applyAlignment="1" applyProtection="1">
      <alignment horizontal="left" vertical="center" wrapText="1"/>
      <protection locked="0"/>
    </xf>
    <xf numFmtId="0" fontId="27" fillId="0" borderId="27" xfId="0" applyFont="1" applyBorder="1" applyAlignment="1" applyProtection="1">
      <alignment horizontal="left" vertical="center" wrapText="1"/>
      <protection locked="0"/>
    </xf>
    <xf numFmtId="0" fontId="27" fillId="0" borderId="28" xfId="0" applyFont="1" applyBorder="1" applyAlignment="1" applyProtection="1">
      <alignment horizontal="left" vertical="center" wrapText="1"/>
      <protection locked="0"/>
    </xf>
    <xf numFmtId="0" fontId="25" fillId="0" borderId="27" xfId="0" applyFont="1" applyBorder="1" applyAlignment="1" applyProtection="1">
      <alignment horizontal="left" vertical="center" wrapText="1"/>
      <protection locked="0"/>
    </xf>
    <xf numFmtId="0" fontId="25" fillId="0" borderId="28" xfId="0" applyFont="1" applyBorder="1" applyAlignment="1" applyProtection="1">
      <alignment horizontal="left" vertical="center" wrapText="1"/>
      <protection locked="0"/>
    </xf>
    <xf numFmtId="0" fontId="25" fillId="0" borderId="28" xfId="0" applyFont="1" applyBorder="1" applyAlignment="1" applyProtection="1">
      <alignment horizontal="left" vertical="center"/>
      <protection locked="0"/>
    </xf>
    <xf numFmtId="0" fontId="25" fillId="0" borderId="30" xfId="0" applyFont="1" applyBorder="1" applyAlignment="1" applyProtection="1">
      <alignment horizontal="left" vertical="center" wrapText="1"/>
      <protection locked="0"/>
    </xf>
    <xf numFmtId="0" fontId="25" fillId="0" borderId="29" xfId="0" applyFont="1" applyBorder="1" applyAlignment="1" applyProtection="1">
      <alignment horizontal="left" vertical="center" wrapText="1"/>
      <protection locked="0"/>
    </xf>
    <xf numFmtId="0" fontId="25" fillId="0" borderId="31" xfId="0" applyFont="1" applyBorder="1" applyAlignment="1" applyProtection="1">
      <alignment horizontal="left" vertical="center" wrapText="1"/>
      <protection locked="0"/>
    </xf>
    <xf numFmtId="0" fontId="25" fillId="0" borderId="1" xfId="0" applyFont="1" applyBorder="1" applyAlignment="1" applyProtection="1">
      <alignment horizontal="left" vertical="top"/>
      <protection locked="0"/>
    </xf>
    <xf numFmtId="0" fontId="25" fillId="0" borderId="1" xfId="0" applyFont="1" applyBorder="1" applyAlignment="1" applyProtection="1">
      <alignment horizontal="center" vertical="top"/>
      <protection locked="0"/>
    </xf>
    <xf numFmtId="0" fontId="25" fillId="0" borderId="30" xfId="0" applyFont="1" applyBorder="1" applyAlignment="1" applyProtection="1">
      <alignment horizontal="left" vertical="center"/>
      <protection locked="0"/>
    </xf>
    <xf numFmtId="0" fontId="25" fillId="0" borderId="31" xfId="0" applyFont="1" applyBorder="1" applyAlignment="1" applyProtection="1">
      <alignment horizontal="left"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24" fillId="0" borderId="1" xfId="0" applyFont="1" applyBorder="1" applyAlignment="1" applyProtection="1">
      <alignment vertical="center"/>
      <protection locked="0"/>
    </xf>
    <xf numFmtId="0" fontId="27" fillId="0" borderId="29" xfId="0" applyFont="1" applyBorder="1" applyAlignment="1" applyProtection="1">
      <alignment vertical="center"/>
      <protection locked="0"/>
    </xf>
    <xf numFmtId="0" fontId="24" fillId="0" borderId="29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25" fillId="0" borderId="1" xfId="0" applyNumberFormat="1" applyFont="1" applyBorder="1" applyAlignment="1" applyProtection="1">
      <alignment horizontal="left" vertical="center"/>
      <protection locked="0"/>
    </xf>
    <xf numFmtId="0" fontId="0" fillId="0" borderId="29" xfId="0" applyBorder="1" applyAlignment="1" applyProtection="1">
      <alignment vertical="top"/>
      <protection locked="0"/>
    </xf>
    <xf numFmtId="0" fontId="24" fillId="0" borderId="29" xfId="0" applyFont="1" applyBorder="1" applyAlignment="1" applyProtection="1">
      <alignment horizontal="left"/>
      <protection locked="0"/>
    </xf>
    <xf numFmtId="0" fontId="27" fillId="0" borderId="29" xfId="0" applyFont="1" applyBorder="1" applyAlignment="1" applyProtection="1">
      <protection locked="0"/>
    </xf>
    <xf numFmtId="0" fontId="22" fillId="0" borderId="27" xfId="0" applyFont="1" applyBorder="1" applyAlignment="1" applyProtection="1">
      <alignment vertical="top"/>
      <protection locked="0"/>
    </xf>
    <xf numFmtId="0" fontId="22" fillId="0" borderId="28" xfId="0" applyFont="1" applyBorder="1" applyAlignment="1" applyProtection="1">
      <alignment vertical="top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horizontal="left" vertical="top"/>
      <protection locked="0"/>
    </xf>
    <xf numFmtId="0" fontId="22" fillId="0" borderId="30" xfId="0" applyFont="1" applyBorder="1" applyAlignment="1" applyProtection="1">
      <alignment vertical="top"/>
      <protection locked="0"/>
    </xf>
    <xf numFmtId="0" fontId="22" fillId="0" borderId="29" xfId="0" applyFont="1" applyBorder="1" applyAlignment="1" applyProtection="1">
      <alignment vertical="top"/>
      <protection locked="0"/>
    </xf>
    <xf numFmtId="0" fontId="22" fillId="0" borderId="31" xfId="0" applyFont="1" applyBorder="1" applyAlignment="1" applyProtection="1">
      <alignment vertical="top"/>
      <protection locked="0"/>
    </xf>
    <xf numFmtId="0" fontId="31" fillId="2" borderId="0" xfId="1" applyFont="1" applyFill="1" applyProtection="1"/>
    <xf numFmtId="0" fontId="32" fillId="0" borderId="0" xfId="0" applyFont="1" applyAlignment="1">
      <alignment vertical="center"/>
    </xf>
    <xf numFmtId="0" fontId="32" fillId="2" borderId="0" xfId="0" applyFont="1" applyFill="1"/>
    <xf numFmtId="0" fontId="32" fillId="0" borderId="0" xfId="0" applyFont="1"/>
    <xf numFmtId="0" fontId="32" fillId="0" borderId="0" xfId="0" applyFont="1" applyAlignment="1">
      <alignment vertical="center" wrapText="1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/>
    <xf numFmtId="0" fontId="9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67" fontId="0" fillId="0" borderId="23" xfId="0" applyNumberFormat="1" applyFont="1" applyFill="1" applyBorder="1" applyAlignment="1" applyProtection="1">
      <alignment vertical="center"/>
      <protection locked="0"/>
    </xf>
    <xf numFmtId="0" fontId="35" fillId="0" borderId="1" xfId="2" applyFont="1"/>
    <xf numFmtId="0" fontId="34" fillId="0" borderId="1" xfId="2"/>
    <xf numFmtId="0" fontId="35" fillId="0" borderId="1" xfId="2" applyFont="1" applyAlignment="1">
      <alignment horizontal="center"/>
    </xf>
    <xf numFmtId="0" fontId="36" fillId="0" borderId="1" xfId="2" applyFont="1" applyAlignment="1">
      <alignment horizontal="center"/>
    </xf>
    <xf numFmtId="0" fontId="36" fillId="0" borderId="1" xfId="2" applyFont="1"/>
    <xf numFmtId="4" fontId="35" fillId="0" borderId="1" xfId="2" applyNumberFormat="1" applyFont="1"/>
    <xf numFmtId="2" fontId="36" fillId="0" borderId="1" xfId="2" applyNumberFormat="1" applyFont="1"/>
    <xf numFmtId="2" fontId="34" fillId="0" borderId="1" xfId="2" applyNumberFormat="1"/>
    <xf numFmtId="4" fontId="36" fillId="0" borderId="1" xfId="2" applyNumberFormat="1" applyFont="1"/>
    <xf numFmtId="0" fontId="37" fillId="0" borderId="1" xfId="2" applyFont="1"/>
    <xf numFmtId="0" fontId="35" fillId="0" borderId="1" xfId="2" applyFont="1" applyAlignment="1">
      <alignment wrapText="1"/>
    </xf>
    <xf numFmtId="0" fontId="38" fillId="0" borderId="23" xfId="3" applyFont="1" applyBorder="1" applyAlignment="1" applyProtection="1">
      <alignment horizontal="left" vertical="center" wrapText="1"/>
      <protection locked="0"/>
    </xf>
    <xf numFmtId="0" fontId="38" fillId="0" borderId="1" xfId="3" applyFont="1" applyBorder="1" applyAlignment="1" applyProtection="1">
      <alignment horizontal="left" vertical="center" wrapText="1"/>
      <protection locked="0"/>
    </xf>
    <xf numFmtId="0" fontId="39" fillId="0" borderId="1" xfId="2" applyFont="1"/>
    <xf numFmtId="4" fontId="39" fillId="0" borderId="1" xfId="2" applyNumberFormat="1" applyFont="1"/>
    <xf numFmtId="0" fontId="40" fillId="0" borderId="1" xfId="2" applyFont="1"/>
    <xf numFmtId="4" fontId="41" fillId="0" borderId="1" xfId="2" applyNumberFormat="1" applyFont="1"/>
    <xf numFmtId="0" fontId="42" fillId="0" borderId="1" xfId="2" applyFont="1" applyAlignment="1">
      <alignment horizontal="center"/>
    </xf>
    <xf numFmtId="0" fontId="42" fillId="0" borderId="1" xfId="2" applyFont="1"/>
    <xf numFmtId="4" fontId="42" fillId="0" borderId="1" xfId="2" applyNumberFormat="1" applyFont="1"/>
    <xf numFmtId="0" fontId="43" fillId="0" borderId="1" xfId="2" applyFont="1"/>
    <xf numFmtId="4" fontId="34" fillId="0" borderId="1" xfId="2" applyNumberFormat="1"/>
    <xf numFmtId="0" fontId="34" fillId="0" borderId="1" xfId="2" applyFont="1"/>
    <xf numFmtId="0" fontId="41" fillId="0" borderId="1" xfId="2" applyFont="1"/>
    <xf numFmtId="0" fontId="44" fillId="0" borderId="1" xfId="2" applyFont="1"/>
    <xf numFmtId="0" fontId="41" fillId="0" borderId="1" xfId="2" applyFont="1" applyAlignment="1">
      <alignment horizontal="center"/>
    </xf>
    <xf numFmtId="0" fontId="43" fillId="0" borderId="1" xfId="2" applyFont="1" applyAlignment="1">
      <alignment horizontal="left"/>
    </xf>
    <xf numFmtId="4" fontId="43" fillId="0" borderId="1" xfId="2" applyNumberFormat="1" applyFont="1"/>
    <xf numFmtId="0" fontId="45" fillId="0" borderId="1" xfId="2" applyFont="1"/>
    <xf numFmtId="0" fontId="46" fillId="0" borderId="1" xfId="2" applyFont="1"/>
    <xf numFmtId="4" fontId="46" fillId="0" borderId="1" xfId="2" applyNumberFormat="1" applyFont="1"/>
    <xf numFmtId="0" fontId="47" fillId="0" borderId="1" xfId="2" applyFont="1"/>
    <xf numFmtId="0" fontId="45" fillId="0" borderId="1" xfId="2" applyFont="1" applyAlignment="1">
      <alignment horizontal="center"/>
    </xf>
    <xf numFmtId="0" fontId="48" fillId="0" borderId="1" xfId="2" applyFont="1"/>
    <xf numFmtId="0" fontId="34" fillId="0" borderId="1" xfId="2" applyAlignment="1">
      <alignment horizont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6" fillId="2" borderId="0" xfId="1" applyFont="1" applyFill="1" applyAlignment="1" applyProtection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0" fontId="1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23" fillId="0" borderId="1" xfId="0" applyFont="1" applyBorder="1" applyAlignment="1" applyProtection="1">
      <alignment horizontal="center" vertical="center" wrapText="1"/>
      <protection locked="0"/>
    </xf>
    <xf numFmtId="0" fontId="24" fillId="0" borderId="29" xfId="0" applyFont="1" applyBorder="1" applyAlignment="1" applyProtection="1">
      <alignment horizontal="left" wrapText="1"/>
      <protection locked="0"/>
    </xf>
    <xf numFmtId="0" fontId="25" fillId="0" borderId="1" xfId="0" applyFont="1" applyBorder="1" applyAlignment="1" applyProtection="1">
      <alignment horizontal="left" vertical="center" wrapText="1"/>
      <protection locked="0"/>
    </xf>
    <xf numFmtId="0" fontId="25" fillId="0" borderId="1" xfId="0" applyFont="1" applyBorder="1" applyAlignment="1" applyProtection="1">
      <alignment horizontal="left" vertical="center"/>
      <protection locked="0"/>
    </xf>
    <xf numFmtId="49" fontId="25" fillId="0" borderId="1" xfId="0" applyNumberFormat="1" applyFont="1" applyBorder="1" applyAlignment="1" applyProtection="1">
      <alignment horizontal="left" vertical="center" wrapText="1"/>
      <protection locked="0"/>
    </xf>
    <xf numFmtId="0" fontId="23" fillId="0" borderId="1" xfId="0" applyFont="1" applyBorder="1" applyAlignment="1" applyProtection="1">
      <alignment horizontal="center" vertical="center"/>
      <protection locked="0"/>
    </xf>
    <xf numFmtId="0" fontId="24" fillId="0" borderId="29" xfId="0" applyFont="1" applyBorder="1" applyAlignment="1" applyProtection="1">
      <alignment horizontal="left"/>
      <protection locked="0"/>
    </xf>
    <xf numFmtId="0" fontId="25" fillId="0" borderId="1" xfId="0" applyFont="1" applyBorder="1" applyAlignment="1" applyProtection="1">
      <alignment horizontal="left" vertical="top"/>
      <protection locked="0"/>
    </xf>
  </cellXfs>
  <cellStyles count="4">
    <cellStyle name="Hypertextový odkaz" xfId="1" builtinId="8"/>
    <cellStyle name="Normální" xfId="0" builtinId="0" customBuiltin="1"/>
    <cellStyle name="Normální 2" xfId="2"/>
    <cellStyle name="Normální 2 2" xf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2"/>
  <sheetViews>
    <sheetView tabSelected="1" workbookViewId="0">
      <selection activeCell="E10" sqref="E10"/>
    </sheetView>
  </sheetViews>
  <sheetFormatPr defaultRowHeight="13.2" x14ac:dyDescent="0.25"/>
  <cols>
    <col min="1" max="1" width="0.140625" style="218" customWidth="1"/>
    <col min="2" max="2" width="9.28515625" style="218"/>
    <col min="3" max="3" width="60.85546875" style="218" customWidth="1"/>
    <col min="4" max="4" width="7.7109375" style="218" customWidth="1"/>
    <col min="5" max="5" width="16" style="218" customWidth="1"/>
    <col min="6" max="256" width="9.28515625" style="218"/>
    <col min="257" max="257" width="0.140625" style="218" customWidth="1"/>
    <col min="258" max="258" width="9.28515625" style="218"/>
    <col min="259" max="259" width="60.85546875" style="218" customWidth="1"/>
    <col min="260" max="260" width="7.7109375" style="218" customWidth="1"/>
    <col min="261" max="261" width="16" style="218" customWidth="1"/>
    <col min="262" max="512" width="9.28515625" style="218"/>
    <col min="513" max="513" width="0.140625" style="218" customWidth="1"/>
    <col min="514" max="514" width="9.28515625" style="218"/>
    <col min="515" max="515" width="60.85546875" style="218" customWidth="1"/>
    <col min="516" max="516" width="7.7109375" style="218" customWidth="1"/>
    <col min="517" max="517" width="16" style="218" customWidth="1"/>
    <col min="518" max="768" width="9.28515625" style="218"/>
    <col min="769" max="769" width="0.140625" style="218" customWidth="1"/>
    <col min="770" max="770" width="9.28515625" style="218"/>
    <col min="771" max="771" width="60.85546875" style="218" customWidth="1"/>
    <col min="772" max="772" width="7.7109375" style="218" customWidth="1"/>
    <col min="773" max="773" width="16" style="218" customWidth="1"/>
    <col min="774" max="1024" width="9.28515625" style="218"/>
    <col min="1025" max="1025" width="0.140625" style="218" customWidth="1"/>
    <col min="1026" max="1026" width="9.28515625" style="218"/>
    <col min="1027" max="1027" width="60.85546875" style="218" customWidth="1"/>
    <col min="1028" max="1028" width="7.7109375" style="218" customWidth="1"/>
    <col min="1029" max="1029" width="16" style="218" customWidth="1"/>
    <col min="1030" max="1280" width="9.28515625" style="218"/>
    <col min="1281" max="1281" width="0.140625" style="218" customWidth="1"/>
    <col min="1282" max="1282" width="9.28515625" style="218"/>
    <col min="1283" max="1283" width="60.85546875" style="218" customWidth="1"/>
    <col min="1284" max="1284" width="7.7109375" style="218" customWidth="1"/>
    <col min="1285" max="1285" width="16" style="218" customWidth="1"/>
    <col min="1286" max="1536" width="9.28515625" style="218"/>
    <col min="1537" max="1537" width="0.140625" style="218" customWidth="1"/>
    <col min="1538" max="1538" width="9.28515625" style="218"/>
    <col min="1539" max="1539" width="60.85546875" style="218" customWidth="1"/>
    <col min="1540" max="1540" width="7.7109375" style="218" customWidth="1"/>
    <col min="1541" max="1541" width="16" style="218" customWidth="1"/>
    <col min="1542" max="1792" width="9.28515625" style="218"/>
    <col min="1793" max="1793" width="0.140625" style="218" customWidth="1"/>
    <col min="1794" max="1794" width="9.28515625" style="218"/>
    <col min="1795" max="1795" width="60.85546875" style="218" customWidth="1"/>
    <col min="1796" max="1796" width="7.7109375" style="218" customWidth="1"/>
    <col min="1797" max="1797" width="16" style="218" customWidth="1"/>
    <col min="1798" max="2048" width="9.28515625" style="218"/>
    <col min="2049" max="2049" width="0.140625" style="218" customWidth="1"/>
    <col min="2050" max="2050" width="9.28515625" style="218"/>
    <col min="2051" max="2051" width="60.85546875" style="218" customWidth="1"/>
    <col min="2052" max="2052" width="7.7109375" style="218" customWidth="1"/>
    <col min="2053" max="2053" width="16" style="218" customWidth="1"/>
    <col min="2054" max="2304" width="9.28515625" style="218"/>
    <col min="2305" max="2305" width="0.140625" style="218" customWidth="1"/>
    <col min="2306" max="2306" width="9.28515625" style="218"/>
    <col min="2307" max="2307" width="60.85546875" style="218" customWidth="1"/>
    <col min="2308" max="2308" width="7.7109375" style="218" customWidth="1"/>
    <col min="2309" max="2309" width="16" style="218" customWidth="1"/>
    <col min="2310" max="2560" width="9.28515625" style="218"/>
    <col min="2561" max="2561" width="0.140625" style="218" customWidth="1"/>
    <col min="2562" max="2562" width="9.28515625" style="218"/>
    <col min="2563" max="2563" width="60.85546875" style="218" customWidth="1"/>
    <col min="2564" max="2564" width="7.7109375" style="218" customWidth="1"/>
    <col min="2565" max="2565" width="16" style="218" customWidth="1"/>
    <col min="2566" max="2816" width="9.28515625" style="218"/>
    <col min="2817" max="2817" width="0.140625" style="218" customWidth="1"/>
    <col min="2818" max="2818" width="9.28515625" style="218"/>
    <col min="2819" max="2819" width="60.85546875" style="218" customWidth="1"/>
    <col min="2820" max="2820" width="7.7109375" style="218" customWidth="1"/>
    <col min="2821" max="2821" width="16" style="218" customWidth="1"/>
    <col min="2822" max="3072" width="9.28515625" style="218"/>
    <col min="3073" max="3073" width="0.140625" style="218" customWidth="1"/>
    <col min="3074" max="3074" width="9.28515625" style="218"/>
    <col min="3075" max="3075" width="60.85546875" style="218" customWidth="1"/>
    <col min="3076" max="3076" width="7.7109375" style="218" customWidth="1"/>
    <col min="3077" max="3077" width="16" style="218" customWidth="1"/>
    <col min="3078" max="3328" width="9.28515625" style="218"/>
    <col min="3329" max="3329" width="0.140625" style="218" customWidth="1"/>
    <col min="3330" max="3330" width="9.28515625" style="218"/>
    <col min="3331" max="3331" width="60.85546875" style="218" customWidth="1"/>
    <col min="3332" max="3332" width="7.7109375" style="218" customWidth="1"/>
    <col min="3333" max="3333" width="16" style="218" customWidth="1"/>
    <col min="3334" max="3584" width="9.28515625" style="218"/>
    <col min="3585" max="3585" width="0.140625" style="218" customWidth="1"/>
    <col min="3586" max="3586" width="9.28515625" style="218"/>
    <col min="3587" max="3587" width="60.85546875" style="218" customWidth="1"/>
    <col min="3588" max="3588" width="7.7109375" style="218" customWidth="1"/>
    <col min="3589" max="3589" width="16" style="218" customWidth="1"/>
    <col min="3590" max="3840" width="9.28515625" style="218"/>
    <col min="3841" max="3841" width="0.140625" style="218" customWidth="1"/>
    <col min="3842" max="3842" width="9.28515625" style="218"/>
    <col min="3843" max="3843" width="60.85546875" style="218" customWidth="1"/>
    <col min="3844" max="3844" width="7.7109375" style="218" customWidth="1"/>
    <col min="3845" max="3845" width="16" style="218" customWidth="1"/>
    <col min="3846" max="4096" width="9.28515625" style="218"/>
    <col min="4097" max="4097" width="0.140625" style="218" customWidth="1"/>
    <col min="4098" max="4098" width="9.28515625" style="218"/>
    <col min="4099" max="4099" width="60.85546875" style="218" customWidth="1"/>
    <col min="4100" max="4100" width="7.7109375" style="218" customWidth="1"/>
    <col min="4101" max="4101" width="16" style="218" customWidth="1"/>
    <col min="4102" max="4352" width="9.28515625" style="218"/>
    <col min="4353" max="4353" width="0.140625" style="218" customWidth="1"/>
    <col min="4354" max="4354" width="9.28515625" style="218"/>
    <col min="4355" max="4355" width="60.85546875" style="218" customWidth="1"/>
    <col min="4356" max="4356" width="7.7109375" style="218" customWidth="1"/>
    <col min="4357" max="4357" width="16" style="218" customWidth="1"/>
    <col min="4358" max="4608" width="9.28515625" style="218"/>
    <col min="4609" max="4609" width="0.140625" style="218" customWidth="1"/>
    <col min="4610" max="4610" width="9.28515625" style="218"/>
    <col min="4611" max="4611" width="60.85546875" style="218" customWidth="1"/>
    <col min="4612" max="4612" width="7.7109375" style="218" customWidth="1"/>
    <col min="4613" max="4613" width="16" style="218" customWidth="1"/>
    <col min="4614" max="4864" width="9.28515625" style="218"/>
    <col min="4865" max="4865" width="0.140625" style="218" customWidth="1"/>
    <col min="4866" max="4866" width="9.28515625" style="218"/>
    <col min="4867" max="4867" width="60.85546875" style="218" customWidth="1"/>
    <col min="4868" max="4868" width="7.7109375" style="218" customWidth="1"/>
    <col min="4869" max="4869" width="16" style="218" customWidth="1"/>
    <col min="4870" max="5120" width="9.28515625" style="218"/>
    <col min="5121" max="5121" width="0.140625" style="218" customWidth="1"/>
    <col min="5122" max="5122" width="9.28515625" style="218"/>
    <col min="5123" max="5123" width="60.85546875" style="218" customWidth="1"/>
    <col min="5124" max="5124" width="7.7109375" style="218" customWidth="1"/>
    <col min="5125" max="5125" width="16" style="218" customWidth="1"/>
    <col min="5126" max="5376" width="9.28515625" style="218"/>
    <col min="5377" max="5377" width="0.140625" style="218" customWidth="1"/>
    <col min="5378" max="5378" width="9.28515625" style="218"/>
    <col min="5379" max="5379" width="60.85546875" style="218" customWidth="1"/>
    <col min="5380" max="5380" width="7.7109375" style="218" customWidth="1"/>
    <col min="5381" max="5381" width="16" style="218" customWidth="1"/>
    <col min="5382" max="5632" width="9.28515625" style="218"/>
    <col min="5633" max="5633" width="0.140625" style="218" customWidth="1"/>
    <col min="5634" max="5634" width="9.28515625" style="218"/>
    <col min="5635" max="5635" width="60.85546875" style="218" customWidth="1"/>
    <col min="5636" max="5636" width="7.7109375" style="218" customWidth="1"/>
    <col min="5637" max="5637" width="16" style="218" customWidth="1"/>
    <col min="5638" max="5888" width="9.28515625" style="218"/>
    <col min="5889" max="5889" width="0.140625" style="218" customWidth="1"/>
    <col min="5890" max="5890" width="9.28515625" style="218"/>
    <col min="5891" max="5891" width="60.85546875" style="218" customWidth="1"/>
    <col min="5892" max="5892" width="7.7109375" style="218" customWidth="1"/>
    <col min="5893" max="5893" width="16" style="218" customWidth="1"/>
    <col min="5894" max="6144" width="9.28515625" style="218"/>
    <col min="6145" max="6145" width="0.140625" style="218" customWidth="1"/>
    <col min="6146" max="6146" width="9.28515625" style="218"/>
    <col min="6147" max="6147" width="60.85546875" style="218" customWidth="1"/>
    <col min="6148" max="6148" width="7.7109375" style="218" customWidth="1"/>
    <col min="6149" max="6149" width="16" style="218" customWidth="1"/>
    <col min="6150" max="6400" width="9.28515625" style="218"/>
    <col min="6401" max="6401" width="0.140625" style="218" customWidth="1"/>
    <col min="6402" max="6402" width="9.28515625" style="218"/>
    <col min="6403" max="6403" width="60.85546875" style="218" customWidth="1"/>
    <col min="6404" max="6404" width="7.7109375" style="218" customWidth="1"/>
    <col min="6405" max="6405" width="16" style="218" customWidth="1"/>
    <col min="6406" max="6656" width="9.28515625" style="218"/>
    <col min="6657" max="6657" width="0.140625" style="218" customWidth="1"/>
    <col min="6658" max="6658" width="9.28515625" style="218"/>
    <col min="6659" max="6659" width="60.85546875" style="218" customWidth="1"/>
    <col min="6660" max="6660" width="7.7109375" style="218" customWidth="1"/>
    <col min="6661" max="6661" width="16" style="218" customWidth="1"/>
    <col min="6662" max="6912" width="9.28515625" style="218"/>
    <col min="6913" max="6913" width="0.140625" style="218" customWidth="1"/>
    <col min="6914" max="6914" width="9.28515625" style="218"/>
    <col min="6915" max="6915" width="60.85546875" style="218" customWidth="1"/>
    <col min="6916" max="6916" width="7.7109375" style="218" customWidth="1"/>
    <col min="6917" max="6917" width="16" style="218" customWidth="1"/>
    <col min="6918" max="7168" width="9.28515625" style="218"/>
    <col min="7169" max="7169" width="0.140625" style="218" customWidth="1"/>
    <col min="7170" max="7170" width="9.28515625" style="218"/>
    <col min="7171" max="7171" width="60.85546875" style="218" customWidth="1"/>
    <col min="7172" max="7172" width="7.7109375" style="218" customWidth="1"/>
    <col min="7173" max="7173" width="16" style="218" customWidth="1"/>
    <col min="7174" max="7424" width="9.28515625" style="218"/>
    <col min="7425" max="7425" width="0.140625" style="218" customWidth="1"/>
    <col min="7426" max="7426" width="9.28515625" style="218"/>
    <col min="7427" max="7427" width="60.85546875" style="218" customWidth="1"/>
    <col min="7428" max="7428" width="7.7109375" style="218" customWidth="1"/>
    <col min="7429" max="7429" width="16" style="218" customWidth="1"/>
    <col min="7430" max="7680" width="9.28515625" style="218"/>
    <col min="7681" max="7681" width="0.140625" style="218" customWidth="1"/>
    <col min="7682" max="7682" width="9.28515625" style="218"/>
    <col min="7683" max="7683" width="60.85546875" style="218" customWidth="1"/>
    <col min="7684" max="7684" width="7.7109375" style="218" customWidth="1"/>
    <col min="7685" max="7685" width="16" style="218" customWidth="1"/>
    <col min="7686" max="7936" width="9.28515625" style="218"/>
    <col min="7937" max="7937" width="0.140625" style="218" customWidth="1"/>
    <col min="7938" max="7938" width="9.28515625" style="218"/>
    <col min="7939" max="7939" width="60.85546875" style="218" customWidth="1"/>
    <col min="7940" max="7940" width="7.7109375" style="218" customWidth="1"/>
    <col min="7941" max="7941" width="16" style="218" customWidth="1"/>
    <col min="7942" max="8192" width="9.28515625" style="218"/>
    <col min="8193" max="8193" width="0.140625" style="218" customWidth="1"/>
    <col min="8194" max="8194" width="9.28515625" style="218"/>
    <col min="8195" max="8195" width="60.85546875" style="218" customWidth="1"/>
    <col min="8196" max="8196" width="7.7109375" style="218" customWidth="1"/>
    <col min="8197" max="8197" width="16" style="218" customWidth="1"/>
    <col min="8198" max="8448" width="9.28515625" style="218"/>
    <col min="8449" max="8449" width="0.140625" style="218" customWidth="1"/>
    <col min="8450" max="8450" width="9.28515625" style="218"/>
    <col min="8451" max="8451" width="60.85546875" style="218" customWidth="1"/>
    <col min="8452" max="8452" width="7.7109375" style="218" customWidth="1"/>
    <col min="8453" max="8453" width="16" style="218" customWidth="1"/>
    <col min="8454" max="8704" width="9.28515625" style="218"/>
    <col min="8705" max="8705" width="0.140625" style="218" customWidth="1"/>
    <col min="8706" max="8706" width="9.28515625" style="218"/>
    <col min="8707" max="8707" width="60.85546875" style="218" customWidth="1"/>
    <col min="8708" max="8708" width="7.7109375" style="218" customWidth="1"/>
    <col min="8709" max="8709" width="16" style="218" customWidth="1"/>
    <col min="8710" max="8960" width="9.28515625" style="218"/>
    <col min="8961" max="8961" width="0.140625" style="218" customWidth="1"/>
    <col min="8962" max="8962" width="9.28515625" style="218"/>
    <col min="8963" max="8963" width="60.85546875" style="218" customWidth="1"/>
    <col min="8964" max="8964" width="7.7109375" style="218" customWidth="1"/>
    <col min="8965" max="8965" width="16" style="218" customWidth="1"/>
    <col min="8966" max="9216" width="9.28515625" style="218"/>
    <col min="9217" max="9217" width="0.140625" style="218" customWidth="1"/>
    <col min="9218" max="9218" width="9.28515625" style="218"/>
    <col min="9219" max="9219" width="60.85546875" style="218" customWidth="1"/>
    <col min="9220" max="9220" width="7.7109375" style="218" customWidth="1"/>
    <col min="9221" max="9221" width="16" style="218" customWidth="1"/>
    <col min="9222" max="9472" width="9.28515625" style="218"/>
    <col min="9473" max="9473" width="0.140625" style="218" customWidth="1"/>
    <col min="9474" max="9474" width="9.28515625" style="218"/>
    <col min="9475" max="9475" width="60.85546875" style="218" customWidth="1"/>
    <col min="9476" max="9476" width="7.7109375" style="218" customWidth="1"/>
    <col min="9477" max="9477" width="16" style="218" customWidth="1"/>
    <col min="9478" max="9728" width="9.28515625" style="218"/>
    <col min="9729" max="9729" width="0.140625" style="218" customWidth="1"/>
    <col min="9730" max="9730" width="9.28515625" style="218"/>
    <col min="9731" max="9731" width="60.85546875" style="218" customWidth="1"/>
    <col min="9732" max="9732" width="7.7109375" style="218" customWidth="1"/>
    <col min="9733" max="9733" width="16" style="218" customWidth="1"/>
    <col min="9734" max="9984" width="9.28515625" style="218"/>
    <col min="9985" max="9985" width="0.140625" style="218" customWidth="1"/>
    <col min="9986" max="9986" width="9.28515625" style="218"/>
    <col min="9987" max="9987" width="60.85546875" style="218" customWidth="1"/>
    <col min="9988" max="9988" width="7.7109375" style="218" customWidth="1"/>
    <col min="9989" max="9989" width="16" style="218" customWidth="1"/>
    <col min="9990" max="10240" width="9.28515625" style="218"/>
    <col min="10241" max="10241" width="0.140625" style="218" customWidth="1"/>
    <col min="10242" max="10242" width="9.28515625" style="218"/>
    <col min="10243" max="10243" width="60.85546875" style="218" customWidth="1"/>
    <col min="10244" max="10244" width="7.7109375" style="218" customWidth="1"/>
    <col min="10245" max="10245" width="16" style="218" customWidth="1"/>
    <col min="10246" max="10496" width="9.28515625" style="218"/>
    <col min="10497" max="10497" width="0.140625" style="218" customWidth="1"/>
    <col min="10498" max="10498" width="9.28515625" style="218"/>
    <col min="10499" max="10499" width="60.85546875" style="218" customWidth="1"/>
    <col min="10500" max="10500" width="7.7109375" style="218" customWidth="1"/>
    <col min="10501" max="10501" width="16" style="218" customWidth="1"/>
    <col min="10502" max="10752" width="9.28515625" style="218"/>
    <col min="10753" max="10753" width="0.140625" style="218" customWidth="1"/>
    <col min="10754" max="10754" width="9.28515625" style="218"/>
    <col min="10755" max="10755" width="60.85546875" style="218" customWidth="1"/>
    <col min="10756" max="10756" width="7.7109375" style="218" customWidth="1"/>
    <col min="10757" max="10757" width="16" style="218" customWidth="1"/>
    <col min="10758" max="11008" width="9.28515625" style="218"/>
    <col min="11009" max="11009" width="0.140625" style="218" customWidth="1"/>
    <col min="11010" max="11010" width="9.28515625" style="218"/>
    <col min="11011" max="11011" width="60.85546875" style="218" customWidth="1"/>
    <col min="11012" max="11012" width="7.7109375" style="218" customWidth="1"/>
    <col min="11013" max="11013" width="16" style="218" customWidth="1"/>
    <col min="11014" max="11264" width="9.28515625" style="218"/>
    <col min="11265" max="11265" width="0.140625" style="218" customWidth="1"/>
    <col min="11266" max="11266" width="9.28515625" style="218"/>
    <col min="11267" max="11267" width="60.85546875" style="218" customWidth="1"/>
    <col min="11268" max="11268" width="7.7109375" style="218" customWidth="1"/>
    <col min="11269" max="11269" width="16" style="218" customWidth="1"/>
    <col min="11270" max="11520" width="9.28515625" style="218"/>
    <col min="11521" max="11521" width="0.140625" style="218" customWidth="1"/>
    <col min="11522" max="11522" width="9.28515625" style="218"/>
    <col min="11523" max="11523" width="60.85546875" style="218" customWidth="1"/>
    <col min="11524" max="11524" width="7.7109375" style="218" customWidth="1"/>
    <col min="11525" max="11525" width="16" style="218" customWidth="1"/>
    <col min="11526" max="11776" width="9.28515625" style="218"/>
    <col min="11777" max="11777" width="0.140625" style="218" customWidth="1"/>
    <col min="11778" max="11778" width="9.28515625" style="218"/>
    <col min="11779" max="11779" width="60.85546875" style="218" customWidth="1"/>
    <col min="11780" max="11780" width="7.7109375" style="218" customWidth="1"/>
    <col min="11781" max="11781" width="16" style="218" customWidth="1"/>
    <col min="11782" max="12032" width="9.28515625" style="218"/>
    <col min="12033" max="12033" width="0.140625" style="218" customWidth="1"/>
    <col min="12034" max="12034" width="9.28515625" style="218"/>
    <col min="12035" max="12035" width="60.85546875" style="218" customWidth="1"/>
    <col min="12036" max="12036" width="7.7109375" style="218" customWidth="1"/>
    <col min="12037" max="12037" width="16" style="218" customWidth="1"/>
    <col min="12038" max="12288" width="9.28515625" style="218"/>
    <col min="12289" max="12289" width="0.140625" style="218" customWidth="1"/>
    <col min="12290" max="12290" width="9.28515625" style="218"/>
    <col min="12291" max="12291" width="60.85546875" style="218" customWidth="1"/>
    <col min="12292" max="12292" width="7.7109375" style="218" customWidth="1"/>
    <col min="12293" max="12293" width="16" style="218" customWidth="1"/>
    <col min="12294" max="12544" width="9.28515625" style="218"/>
    <col min="12545" max="12545" width="0.140625" style="218" customWidth="1"/>
    <col min="12546" max="12546" width="9.28515625" style="218"/>
    <col min="12547" max="12547" width="60.85546875" style="218" customWidth="1"/>
    <col min="12548" max="12548" width="7.7109375" style="218" customWidth="1"/>
    <col min="12549" max="12549" width="16" style="218" customWidth="1"/>
    <col min="12550" max="12800" width="9.28515625" style="218"/>
    <col min="12801" max="12801" width="0.140625" style="218" customWidth="1"/>
    <col min="12802" max="12802" width="9.28515625" style="218"/>
    <col min="12803" max="12803" width="60.85546875" style="218" customWidth="1"/>
    <col min="12804" max="12804" width="7.7109375" style="218" customWidth="1"/>
    <col min="12805" max="12805" width="16" style="218" customWidth="1"/>
    <col min="12806" max="13056" width="9.28515625" style="218"/>
    <col min="13057" max="13057" width="0.140625" style="218" customWidth="1"/>
    <col min="13058" max="13058" width="9.28515625" style="218"/>
    <col min="13059" max="13059" width="60.85546875" style="218" customWidth="1"/>
    <col min="13060" max="13060" width="7.7109375" style="218" customWidth="1"/>
    <col min="13061" max="13061" width="16" style="218" customWidth="1"/>
    <col min="13062" max="13312" width="9.28515625" style="218"/>
    <col min="13313" max="13313" width="0.140625" style="218" customWidth="1"/>
    <col min="13314" max="13314" width="9.28515625" style="218"/>
    <col min="13315" max="13315" width="60.85546875" style="218" customWidth="1"/>
    <col min="13316" max="13316" width="7.7109375" style="218" customWidth="1"/>
    <col min="13317" max="13317" width="16" style="218" customWidth="1"/>
    <col min="13318" max="13568" width="9.28515625" style="218"/>
    <col min="13569" max="13569" width="0.140625" style="218" customWidth="1"/>
    <col min="13570" max="13570" width="9.28515625" style="218"/>
    <col min="13571" max="13571" width="60.85546875" style="218" customWidth="1"/>
    <col min="13572" max="13572" width="7.7109375" style="218" customWidth="1"/>
    <col min="13573" max="13573" width="16" style="218" customWidth="1"/>
    <col min="13574" max="13824" width="9.28515625" style="218"/>
    <col min="13825" max="13825" width="0.140625" style="218" customWidth="1"/>
    <col min="13826" max="13826" width="9.28515625" style="218"/>
    <col min="13827" max="13827" width="60.85546875" style="218" customWidth="1"/>
    <col min="13828" max="13828" width="7.7109375" style="218" customWidth="1"/>
    <col min="13829" max="13829" width="16" style="218" customWidth="1"/>
    <col min="13830" max="14080" width="9.28515625" style="218"/>
    <col min="14081" max="14081" width="0.140625" style="218" customWidth="1"/>
    <col min="14082" max="14082" width="9.28515625" style="218"/>
    <col min="14083" max="14083" width="60.85546875" style="218" customWidth="1"/>
    <col min="14084" max="14084" width="7.7109375" style="218" customWidth="1"/>
    <col min="14085" max="14085" width="16" style="218" customWidth="1"/>
    <col min="14086" max="14336" width="9.28515625" style="218"/>
    <col min="14337" max="14337" width="0.140625" style="218" customWidth="1"/>
    <col min="14338" max="14338" width="9.28515625" style="218"/>
    <col min="14339" max="14339" width="60.85546875" style="218" customWidth="1"/>
    <col min="14340" max="14340" width="7.7109375" style="218" customWidth="1"/>
    <col min="14341" max="14341" width="16" style="218" customWidth="1"/>
    <col min="14342" max="14592" width="9.28515625" style="218"/>
    <col min="14593" max="14593" width="0.140625" style="218" customWidth="1"/>
    <col min="14594" max="14594" width="9.28515625" style="218"/>
    <col min="14595" max="14595" width="60.85546875" style="218" customWidth="1"/>
    <col min="14596" max="14596" width="7.7109375" style="218" customWidth="1"/>
    <col min="14597" max="14597" width="16" style="218" customWidth="1"/>
    <col min="14598" max="14848" width="9.28515625" style="218"/>
    <col min="14849" max="14849" width="0.140625" style="218" customWidth="1"/>
    <col min="14850" max="14850" width="9.28515625" style="218"/>
    <col min="14851" max="14851" width="60.85546875" style="218" customWidth="1"/>
    <col min="14852" max="14852" width="7.7109375" style="218" customWidth="1"/>
    <col min="14853" max="14853" width="16" style="218" customWidth="1"/>
    <col min="14854" max="15104" width="9.28515625" style="218"/>
    <col min="15105" max="15105" width="0.140625" style="218" customWidth="1"/>
    <col min="15106" max="15106" width="9.28515625" style="218"/>
    <col min="15107" max="15107" width="60.85546875" style="218" customWidth="1"/>
    <col min="15108" max="15108" width="7.7109375" style="218" customWidth="1"/>
    <col min="15109" max="15109" width="16" style="218" customWidth="1"/>
    <col min="15110" max="15360" width="9.28515625" style="218"/>
    <col min="15361" max="15361" width="0.140625" style="218" customWidth="1"/>
    <col min="15362" max="15362" width="9.28515625" style="218"/>
    <col min="15363" max="15363" width="60.85546875" style="218" customWidth="1"/>
    <col min="15364" max="15364" width="7.7109375" style="218" customWidth="1"/>
    <col min="15365" max="15365" width="16" style="218" customWidth="1"/>
    <col min="15366" max="15616" width="9.28515625" style="218"/>
    <col min="15617" max="15617" width="0.140625" style="218" customWidth="1"/>
    <col min="15618" max="15618" width="9.28515625" style="218"/>
    <col min="15619" max="15619" width="60.85546875" style="218" customWidth="1"/>
    <col min="15620" max="15620" width="7.7109375" style="218" customWidth="1"/>
    <col min="15621" max="15621" width="16" style="218" customWidth="1"/>
    <col min="15622" max="15872" width="9.28515625" style="218"/>
    <col min="15873" max="15873" width="0.140625" style="218" customWidth="1"/>
    <col min="15874" max="15874" width="9.28515625" style="218"/>
    <col min="15875" max="15875" width="60.85546875" style="218" customWidth="1"/>
    <col min="15876" max="15876" width="7.7109375" style="218" customWidth="1"/>
    <col min="15877" max="15877" width="16" style="218" customWidth="1"/>
    <col min="15878" max="16128" width="9.28515625" style="218"/>
    <col min="16129" max="16129" width="0.140625" style="218" customWidth="1"/>
    <col min="16130" max="16130" width="9.28515625" style="218"/>
    <col min="16131" max="16131" width="60.85546875" style="218" customWidth="1"/>
    <col min="16132" max="16132" width="7.7109375" style="218" customWidth="1"/>
    <col min="16133" max="16133" width="16" style="218" customWidth="1"/>
    <col min="16134" max="16384" width="9.28515625" style="218"/>
  </cols>
  <sheetData>
    <row r="2" spans="2:8" ht="30" x14ac:dyDescent="0.5">
      <c r="B2" s="240"/>
      <c r="C2" s="241"/>
      <c r="D2" s="240"/>
      <c r="E2" s="240"/>
      <c r="F2" s="240"/>
    </row>
    <row r="3" spans="2:8" x14ac:dyDescent="0.25">
      <c r="B3" s="242"/>
      <c r="C3" s="242"/>
      <c r="D3" s="242"/>
      <c r="E3" s="242"/>
      <c r="F3" s="242"/>
    </row>
    <row r="4" spans="2:8" x14ac:dyDescent="0.25">
      <c r="B4" s="242"/>
      <c r="C4" s="243" t="s">
        <v>409</v>
      </c>
      <c r="D4" s="242"/>
      <c r="E4" s="242"/>
      <c r="F4" s="242"/>
    </row>
    <row r="5" spans="2:8" x14ac:dyDescent="0.25">
      <c r="B5" s="242"/>
      <c r="C5" s="243"/>
      <c r="D5" s="242"/>
      <c r="E5" s="242"/>
      <c r="F5" s="242"/>
    </row>
    <row r="6" spans="2:8" x14ac:dyDescent="0.25">
      <c r="B6" s="240"/>
      <c r="C6" s="237"/>
      <c r="D6" s="240"/>
      <c r="E6" s="240"/>
      <c r="F6" s="240"/>
    </row>
    <row r="7" spans="2:8" x14ac:dyDescent="0.25">
      <c r="B7" s="242"/>
      <c r="C7" s="240" t="s">
        <v>410</v>
      </c>
      <c r="D7" s="242"/>
      <c r="E7" s="233">
        <f>'SO 09 - Veřejné osvětlení'!F45</f>
        <v>0</v>
      </c>
      <c r="F7" s="233"/>
    </row>
    <row r="8" spans="2:8" x14ac:dyDescent="0.25">
      <c r="B8" s="242"/>
      <c r="C8" s="240"/>
      <c r="D8" s="242"/>
      <c r="E8" s="233"/>
      <c r="F8" s="233"/>
    </row>
    <row r="9" spans="2:8" x14ac:dyDescent="0.25">
      <c r="B9" s="242"/>
      <c r="C9" s="240" t="s">
        <v>411</v>
      </c>
      <c r="D9" s="242"/>
      <c r="E9" s="233">
        <f>'SO 09 - Veřejné osvětlení'!H52</f>
        <v>0</v>
      </c>
      <c r="F9" s="233"/>
    </row>
    <row r="10" spans="2:8" x14ac:dyDescent="0.25">
      <c r="B10" s="242"/>
      <c r="C10" s="240"/>
      <c r="D10" s="242"/>
      <c r="E10" s="233"/>
      <c r="F10" s="233"/>
    </row>
    <row r="11" spans="2:8" x14ac:dyDescent="0.25">
      <c r="B11" s="242"/>
      <c r="C11" s="240" t="s">
        <v>412</v>
      </c>
      <c r="D11" s="242"/>
      <c r="E11" s="233">
        <f>(E7+E9)*0.02</f>
        <v>0</v>
      </c>
      <c r="F11" s="244"/>
    </row>
    <row r="12" spans="2:8" x14ac:dyDescent="0.25">
      <c r="B12" s="242"/>
      <c r="C12" s="237"/>
      <c r="D12" s="242"/>
      <c r="E12" s="233"/>
      <c r="F12" s="244"/>
      <c r="H12" s="245"/>
    </row>
    <row r="13" spans="2:8" x14ac:dyDescent="0.25">
      <c r="B13" s="242"/>
      <c r="C13" s="240" t="s">
        <v>419</v>
      </c>
      <c r="D13" s="242"/>
      <c r="E13" s="233">
        <f>'Základové patky stožárů'!J29</f>
        <v>0</v>
      </c>
      <c r="F13" s="244"/>
      <c r="H13" s="245"/>
    </row>
    <row r="14" spans="2:8" x14ac:dyDescent="0.25">
      <c r="B14" s="242"/>
      <c r="C14" s="237"/>
      <c r="D14" s="242"/>
      <c r="E14" s="233"/>
      <c r="F14" s="244"/>
    </row>
    <row r="15" spans="2:8" x14ac:dyDescent="0.25">
      <c r="B15" s="242"/>
      <c r="C15" s="246" t="s">
        <v>413</v>
      </c>
      <c r="D15" s="242"/>
      <c r="E15" s="247">
        <f>SUM(E7:E14)</f>
        <v>0</v>
      </c>
      <c r="F15" s="233"/>
    </row>
    <row r="16" spans="2:8" x14ac:dyDescent="0.25">
      <c r="B16" s="242"/>
      <c r="C16" s="240"/>
      <c r="D16" s="242"/>
      <c r="E16" s="233"/>
      <c r="F16" s="233"/>
    </row>
    <row r="17" spans="2:6" x14ac:dyDescent="0.25">
      <c r="B17" s="242"/>
      <c r="C17" s="240"/>
      <c r="D17" s="242"/>
      <c r="E17" s="233"/>
      <c r="F17" s="233"/>
    </row>
    <row r="18" spans="2:6" x14ac:dyDescent="0.25">
      <c r="B18" s="242"/>
      <c r="C18" s="240"/>
      <c r="D18" s="242"/>
      <c r="E18" s="233"/>
      <c r="F18" s="233"/>
    </row>
    <row r="19" spans="2:6" x14ac:dyDescent="0.25">
      <c r="B19" s="242"/>
      <c r="C19" s="240"/>
      <c r="D19" s="242"/>
      <c r="E19" s="233"/>
      <c r="F19" s="233"/>
    </row>
    <row r="20" spans="2:6" x14ac:dyDescent="0.25">
      <c r="B20" s="242"/>
      <c r="C20" s="240"/>
      <c r="D20" s="242"/>
      <c r="E20" s="233"/>
      <c r="F20" s="233"/>
    </row>
    <row r="21" spans="2:6" x14ac:dyDescent="0.25">
      <c r="B21" s="242"/>
      <c r="C21" s="240" t="s">
        <v>414</v>
      </c>
      <c r="D21" s="242"/>
      <c r="E21" s="233"/>
      <c r="F21" s="233"/>
    </row>
    <row r="22" spans="2:6" x14ac:dyDescent="0.25">
      <c r="B22" s="242"/>
      <c r="C22" s="240"/>
      <c r="D22" s="242"/>
      <c r="E22" s="233"/>
      <c r="F22" s="233"/>
    </row>
    <row r="23" spans="2:6" ht="20.399999999999999" x14ac:dyDescent="0.35">
      <c r="B23" s="242"/>
      <c r="C23" s="248" t="s">
        <v>415</v>
      </c>
      <c r="D23" s="242"/>
      <c r="E23" s="233"/>
      <c r="F23" s="233"/>
    </row>
    <row r="24" spans="2:6" ht="20.399999999999999" x14ac:dyDescent="0.35">
      <c r="B24" s="249"/>
      <c r="C24" s="250" t="s">
        <v>418</v>
      </c>
      <c r="D24" s="251"/>
      <c r="E24" s="238"/>
      <c r="F24" s="238"/>
    </row>
    <row r="25" spans="2:6" ht="20.399999999999999" x14ac:dyDescent="0.35">
      <c r="B25" s="249"/>
      <c r="C25" s="250"/>
      <c r="D25" s="251"/>
      <c r="E25" s="238"/>
      <c r="F25" s="238"/>
    </row>
    <row r="26" spans="2:6" ht="20.399999999999999" x14ac:dyDescent="0.35">
      <c r="B26" s="251"/>
      <c r="C26" s="250" t="s">
        <v>346</v>
      </c>
      <c r="D26" s="251"/>
      <c r="E26" s="238"/>
      <c r="F26" s="238"/>
    </row>
    <row r="27" spans="2:6" x14ac:dyDescent="0.25">
      <c r="B27" s="251"/>
      <c r="D27" s="251"/>
      <c r="E27" s="238"/>
      <c r="F27" s="238"/>
    </row>
    <row r="28" spans="2:6" x14ac:dyDescent="0.25">
      <c r="B28" s="251"/>
      <c r="C28" s="239" t="s">
        <v>416</v>
      </c>
      <c r="D28" s="251"/>
      <c r="E28" s="238"/>
      <c r="F28" s="238"/>
    </row>
    <row r="29" spans="2:6" x14ac:dyDescent="0.25">
      <c r="B29" s="251"/>
      <c r="D29" s="251"/>
      <c r="E29" s="238"/>
      <c r="F29" s="238"/>
    </row>
    <row r="30" spans="2:6" x14ac:dyDescent="0.25">
      <c r="B30" s="251"/>
      <c r="D30" s="251"/>
      <c r="E30" s="238"/>
      <c r="F30" s="238"/>
    </row>
    <row r="31" spans="2:6" x14ac:dyDescent="0.25">
      <c r="B31" s="251"/>
      <c r="D31" s="251"/>
      <c r="E31" s="238"/>
      <c r="F31" s="238"/>
    </row>
    <row r="32" spans="2:6" x14ac:dyDescent="0.25">
      <c r="B32" s="251"/>
      <c r="D32" s="251"/>
      <c r="E32" s="238"/>
      <c r="F32" s="238"/>
    </row>
    <row r="33" spans="2:6" x14ac:dyDescent="0.25">
      <c r="B33" s="251"/>
      <c r="D33" s="251"/>
      <c r="E33" s="238"/>
      <c r="F33" s="238"/>
    </row>
    <row r="34" spans="2:6" x14ac:dyDescent="0.25">
      <c r="B34" s="251"/>
      <c r="D34" s="251"/>
      <c r="E34" s="238"/>
      <c r="F34" s="238"/>
    </row>
    <row r="35" spans="2:6" x14ac:dyDescent="0.25">
      <c r="B35" s="251"/>
      <c r="D35" s="251"/>
      <c r="E35" s="238"/>
      <c r="F35" s="238"/>
    </row>
    <row r="36" spans="2:6" x14ac:dyDescent="0.25">
      <c r="B36" s="251"/>
      <c r="D36" s="251"/>
      <c r="E36" s="238"/>
      <c r="F36" s="238"/>
    </row>
    <row r="37" spans="2:6" x14ac:dyDescent="0.25">
      <c r="B37" s="251"/>
      <c r="D37" s="251"/>
      <c r="E37" s="238"/>
      <c r="F37" s="238"/>
    </row>
    <row r="38" spans="2:6" x14ac:dyDescent="0.25">
      <c r="B38" s="251"/>
      <c r="D38" s="251"/>
      <c r="E38" s="238"/>
      <c r="F38" s="238"/>
    </row>
    <row r="39" spans="2:6" x14ac:dyDescent="0.25">
      <c r="B39" s="251"/>
      <c r="D39" s="251"/>
      <c r="E39" s="238"/>
      <c r="F39" s="238"/>
    </row>
    <row r="40" spans="2:6" x14ac:dyDescent="0.25">
      <c r="B40" s="251"/>
      <c r="D40" s="251"/>
      <c r="E40" s="238"/>
      <c r="F40" s="238"/>
    </row>
    <row r="41" spans="2:6" x14ac:dyDescent="0.25">
      <c r="B41" s="251"/>
      <c r="D41" s="251"/>
      <c r="E41" s="238"/>
      <c r="F41" s="238"/>
    </row>
    <row r="42" spans="2:6" x14ac:dyDescent="0.25">
      <c r="B42" s="251"/>
      <c r="D42" s="251"/>
      <c r="E42" s="238"/>
      <c r="F42" s="238"/>
    </row>
    <row r="43" spans="2:6" x14ac:dyDescent="0.25">
      <c r="B43" s="251"/>
      <c r="D43" s="251"/>
      <c r="E43" s="238"/>
      <c r="F43" s="238"/>
    </row>
    <row r="44" spans="2:6" x14ac:dyDescent="0.25">
      <c r="B44" s="251"/>
      <c r="D44" s="251"/>
      <c r="E44" s="238"/>
      <c r="F44" s="238"/>
    </row>
    <row r="45" spans="2:6" x14ac:dyDescent="0.25">
      <c r="B45" s="251"/>
      <c r="D45" s="251"/>
      <c r="E45" s="238"/>
      <c r="F45" s="238"/>
    </row>
    <row r="46" spans="2:6" x14ac:dyDescent="0.25">
      <c r="B46" s="251"/>
      <c r="D46" s="251"/>
      <c r="E46" s="238"/>
      <c r="F46" s="238"/>
    </row>
    <row r="47" spans="2:6" x14ac:dyDescent="0.25">
      <c r="B47" s="251"/>
      <c r="D47" s="251"/>
      <c r="E47" s="238"/>
      <c r="F47" s="238"/>
    </row>
    <row r="48" spans="2:6" x14ac:dyDescent="0.25">
      <c r="B48" s="251"/>
      <c r="D48" s="251"/>
      <c r="E48" s="238"/>
      <c r="F48" s="238"/>
    </row>
    <row r="49" spans="2:6" x14ac:dyDescent="0.25">
      <c r="B49" s="251"/>
      <c r="D49" s="251"/>
      <c r="E49" s="238"/>
      <c r="F49" s="238"/>
    </row>
    <row r="50" spans="2:6" x14ac:dyDescent="0.25">
      <c r="B50" s="251"/>
      <c r="D50" s="251"/>
      <c r="E50" s="238"/>
      <c r="F50" s="238"/>
    </row>
    <row r="51" spans="2:6" x14ac:dyDescent="0.25">
      <c r="B51" s="251"/>
      <c r="D51" s="251"/>
      <c r="E51" s="238"/>
      <c r="F51" s="238"/>
    </row>
    <row r="52" spans="2:6" x14ac:dyDescent="0.25">
      <c r="B52" s="251"/>
      <c r="D52" s="251"/>
      <c r="E52" s="238"/>
      <c r="F52" s="238"/>
    </row>
    <row r="53" spans="2:6" x14ac:dyDescent="0.25">
      <c r="B53" s="251"/>
      <c r="D53" s="251"/>
      <c r="E53" s="238"/>
      <c r="F53" s="238"/>
    </row>
    <row r="54" spans="2:6" x14ac:dyDescent="0.25">
      <c r="B54" s="251"/>
      <c r="D54" s="251"/>
      <c r="E54" s="238"/>
      <c r="F54" s="238"/>
    </row>
    <row r="55" spans="2:6" x14ac:dyDescent="0.25">
      <c r="B55" s="251"/>
      <c r="D55" s="251"/>
      <c r="E55" s="238"/>
      <c r="F55" s="238"/>
    </row>
    <row r="56" spans="2:6" x14ac:dyDescent="0.25">
      <c r="B56" s="251"/>
      <c r="D56" s="251"/>
      <c r="E56" s="238"/>
      <c r="F56" s="238"/>
    </row>
    <row r="57" spans="2:6" x14ac:dyDescent="0.25">
      <c r="B57" s="251"/>
      <c r="D57" s="251"/>
      <c r="E57" s="238"/>
      <c r="F57" s="238"/>
    </row>
    <row r="58" spans="2:6" x14ac:dyDescent="0.25">
      <c r="B58" s="251"/>
      <c r="D58" s="251"/>
      <c r="E58" s="238"/>
      <c r="F58" s="238"/>
    </row>
    <row r="59" spans="2:6" x14ac:dyDescent="0.25">
      <c r="B59" s="251"/>
      <c r="D59" s="251"/>
      <c r="E59" s="238"/>
      <c r="F59" s="238"/>
    </row>
    <row r="60" spans="2:6" x14ac:dyDescent="0.25">
      <c r="B60" s="251"/>
      <c r="D60" s="251"/>
      <c r="E60" s="238"/>
      <c r="F60" s="238"/>
    </row>
    <row r="61" spans="2:6" x14ac:dyDescent="0.25">
      <c r="B61" s="251"/>
      <c r="D61" s="251"/>
      <c r="E61" s="238"/>
      <c r="F61" s="238"/>
    </row>
    <row r="62" spans="2:6" x14ac:dyDescent="0.25">
      <c r="B62" s="251"/>
      <c r="D62" s="251"/>
      <c r="E62" s="238"/>
      <c r="F62" s="238"/>
    </row>
    <row r="63" spans="2:6" x14ac:dyDescent="0.25">
      <c r="B63" s="251"/>
      <c r="D63" s="251"/>
      <c r="E63" s="238"/>
      <c r="F63" s="238"/>
    </row>
    <row r="64" spans="2:6" x14ac:dyDescent="0.25">
      <c r="B64" s="251"/>
      <c r="D64" s="251"/>
      <c r="E64" s="238"/>
      <c r="F64" s="238"/>
    </row>
    <row r="65" spans="2:6" x14ac:dyDescent="0.25">
      <c r="B65" s="251"/>
      <c r="D65" s="251"/>
      <c r="E65" s="238"/>
      <c r="F65" s="238"/>
    </row>
    <row r="66" spans="2:6" x14ac:dyDescent="0.25">
      <c r="B66" s="251"/>
      <c r="D66" s="251"/>
      <c r="E66" s="238"/>
      <c r="F66" s="238"/>
    </row>
    <row r="67" spans="2:6" x14ac:dyDescent="0.25">
      <c r="B67" s="251"/>
      <c r="D67" s="251"/>
      <c r="E67" s="238"/>
      <c r="F67" s="238"/>
    </row>
    <row r="68" spans="2:6" x14ac:dyDescent="0.25">
      <c r="B68" s="251"/>
      <c r="D68" s="251"/>
      <c r="E68" s="238"/>
      <c r="F68" s="238"/>
    </row>
    <row r="69" spans="2:6" x14ac:dyDescent="0.25">
      <c r="B69" s="251"/>
      <c r="D69" s="251"/>
      <c r="E69" s="238"/>
      <c r="F69" s="238"/>
    </row>
    <row r="70" spans="2:6" x14ac:dyDescent="0.25">
      <c r="B70" s="251"/>
      <c r="D70" s="251"/>
      <c r="E70" s="238"/>
      <c r="F70" s="238"/>
    </row>
    <row r="71" spans="2:6" x14ac:dyDescent="0.25">
      <c r="B71" s="251"/>
      <c r="D71" s="251"/>
      <c r="E71" s="238"/>
      <c r="F71" s="238"/>
    </row>
    <row r="72" spans="2:6" x14ac:dyDescent="0.25">
      <c r="B72" s="251"/>
      <c r="D72" s="251"/>
      <c r="E72" s="238"/>
      <c r="F72" s="238"/>
    </row>
    <row r="73" spans="2:6" x14ac:dyDescent="0.25">
      <c r="B73" s="251"/>
      <c r="D73" s="251"/>
      <c r="E73" s="238"/>
      <c r="F73" s="238"/>
    </row>
    <row r="74" spans="2:6" x14ac:dyDescent="0.25">
      <c r="B74" s="251"/>
      <c r="D74" s="251"/>
      <c r="E74" s="238"/>
      <c r="F74" s="238"/>
    </row>
    <row r="75" spans="2:6" x14ac:dyDescent="0.25">
      <c r="B75" s="251"/>
      <c r="D75" s="251"/>
      <c r="E75" s="238"/>
      <c r="F75" s="238"/>
    </row>
    <row r="76" spans="2:6" x14ac:dyDescent="0.25">
      <c r="B76" s="251"/>
      <c r="D76" s="251"/>
      <c r="E76" s="238"/>
      <c r="F76" s="238"/>
    </row>
    <row r="77" spans="2:6" x14ac:dyDescent="0.25">
      <c r="B77" s="251"/>
      <c r="D77" s="251"/>
      <c r="E77" s="238"/>
      <c r="F77" s="238"/>
    </row>
    <row r="78" spans="2:6" x14ac:dyDescent="0.25">
      <c r="B78" s="251"/>
      <c r="D78" s="251"/>
      <c r="E78" s="238"/>
      <c r="F78" s="238"/>
    </row>
    <row r="79" spans="2:6" x14ac:dyDescent="0.25">
      <c r="B79" s="251"/>
      <c r="D79" s="251"/>
      <c r="E79" s="238"/>
      <c r="F79" s="238"/>
    </row>
    <row r="80" spans="2:6" x14ac:dyDescent="0.25">
      <c r="B80" s="251"/>
      <c r="D80" s="251"/>
      <c r="E80" s="238"/>
      <c r="F80" s="238"/>
    </row>
    <row r="81" spans="2:6" x14ac:dyDescent="0.25">
      <c r="B81" s="251"/>
      <c r="D81" s="251"/>
      <c r="E81" s="238"/>
      <c r="F81" s="238"/>
    </row>
    <row r="82" spans="2:6" x14ac:dyDescent="0.25">
      <c r="B82" s="251"/>
      <c r="D82" s="251"/>
      <c r="E82" s="238"/>
      <c r="F82" s="238"/>
    </row>
  </sheetData>
  <pageMargins left="0.78740157480314965" right="0.78740157480314965" top="0.98425196850393704" bottom="0.98425196850393704" header="0.51181102362204722" footer="0.51181102362204722"/>
  <pageSetup paperSize="9" orientation="portrait" horizontalDpi="4294967293" vertic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1"/>
  <sheetViews>
    <sheetView workbookViewId="0">
      <selection activeCell="G32" sqref="G32"/>
    </sheetView>
  </sheetViews>
  <sheetFormatPr defaultRowHeight="13.2" x14ac:dyDescent="0.25"/>
  <cols>
    <col min="1" max="2" width="9.28515625" style="218"/>
    <col min="3" max="3" width="61.85546875" style="218" customWidth="1"/>
    <col min="4" max="4" width="12.85546875" style="218" customWidth="1"/>
    <col min="5" max="5" width="12.28515625" style="218" customWidth="1"/>
    <col min="6" max="6" width="16.85546875" style="218" customWidth="1"/>
    <col min="7" max="7" width="13" style="218" customWidth="1"/>
    <col min="8" max="8" width="16.28515625" style="218" customWidth="1"/>
    <col min="9" max="258" width="9.28515625" style="218"/>
    <col min="259" max="259" width="61.85546875" style="218" customWidth="1"/>
    <col min="260" max="260" width="12.85546875" style="218" customWidth="1"/>
    <col min="261" max="261" width="12.28515625" style="218" customWidth="1"/>
    <col min="262" max="262" width="13.85546875" style="218" customWidth="1"/>
    <col min="263" max="263" width="11.140625" style="218" bestFit="1" customWidth="1"/>
    <col min="264" max="264" width="13.85546875" style="218" customWidth="1"/>
    <col min="265" max="514" width="9.28515625" style="218"/>
    <col min="515" max="515" width="61.85546875" style="218" customWidth="1"/>
    <col min="516" max="516" width="12.85546875" style="218" customWidth="1"/>
    <col min="517" max="517" width="12.28515625" style="218" customWidth="1"/>
    <col min="518" max="518" width="13.85546875" style="218" customWidth="1"/>
    <col min="519" max="519" width="11.140625" style="218" bestFit="1" customWidth="1"/>
    <col min="520" max="520" width="13.85546875" style="218" customWidth="1"/>
    <col min="521" max="770" width="9.28515625" style="218"/>
    <col min="771" max="771" width="61.85546875" style="218" customWidth="1"/>
    <col min="772" max="772" width="12.85546875" style="218" customWidth="1"/>
    <col min="773" max="773" width="12.28515625" style="218" customWidth="1"/>
    <col min="774" max="774" width="13.85546875" style="218" customWidth="1"/>
    <col min="775" max="775" width="11.140625" style="218" bestFit="1" customWidth="1"/>
    <col min="776" max="776" width="13.85546875" style="218" customWidth="1"/>
    <col min="777" max="1026" width="9.28515625" style="218"/>
    <col min="1027" max="1027" width="61.85546875" style="218" customWidth="1"/>
    <col min="1028" max="1028" width="12.85546875" style="218" customWidth="1"/>
    <col min="1029" max="1029" width="12.28515625" style="218" customWidth="1"/>
    <col min="1030" max="1030" width="13.85546875" style="218" customWidth="1"/>
    <col min="1031" max="1031" width="11.140625" style="218" bestFit="1" customWidth="1"/>
    <col min="1032" max="1032" width="13.85546875" style="218" customWidth="1"/>
    <col min="1033" max="1282" width="9.28515625" style="218"/>
    <col min="1283" max="1283" width="61.85546875" style="218" customWidth="1"/>
    <col min="1284" max="1284" width="12.85546875" style="218" customWidth="1"/>
    <col min="1285" max="1285" width="12.28515625" style="218" customWidth="1"/>
    <col min="1286" max="1286" width="13.85546875" style="218" customWidth="1"/>
    <col min="1287" max="1287" width="11.140625" style="218" bestFit="1" customWidth="1"/>
    <col min="1288" max="1288" width="13.85546875" style="218" customWidth="1"/>
    <col min="1289" max="1538" width="9.28515625" style="218"/>
    <col min="1539" max="1539" width="61.85546875" style="218" customWidth="1"/>
    <col min="1540" max="1540" width="12.85546875" style="218" customWidth="1"/>
    <col min="1541" max="1541" width="12.28515625" style="218" customWidth="1"/>
    <col min="1542" max="1542" width="13.85546875" style="218" customWidth="1"/>
    <col min="1543" max="1543" width="11.140625" style="218" bestFit="1" customWidth="1"/>
    <col min="1544" max="1544" width="13.85546875" style="218" customWidth="1"/>
    <col min="1545" max="1794" width="9.28515625" style="218"/>
    <col min="1795" max="1795" width="61.85546875" style="218" customWidth="1"/>
    <col min="1796" max="1796" width="12.85546875" style="218" customWidth="1"/>
    <col min="1797" max="1797" width="12.28515625" style="218" customWidth="1"/>
    <col min="1798" max="1798" width="13.85546875" style="218" customWidth="1"/>
    <col min="1799" max="1799" width="11.140625" style="218" bestFit="1" customWidth="1"/>
    <col min="1800" max="1800" width="13.85546875" style="218" customWidth="1"/>
    <col min="1801" max="2050" width="9.28515625" style="218"/>
    <col min="2051" max="2051" width="61.85546875" style="218" customWidth="1"/>
    <col min="2052" max="2052" width="12.85546875" style="218" customWidth="1"/>
    <col min="2053" max="2053" width="12.28515625" style="218" customWidth="1"/>
    <col min="2054" max="2054" width="13.85546875" style="218" customWidth="1"/>
    <col min="2055" max="2055" width="11.140625" style="218" bestFit="1" customWidth="1"/>
    <col min="2056" max="2056" width="13.85546875" style="218" customWidth="1"/>
    <col min="2057" max="2306" width="9.28515625" style="218"/>
    <col min="2307" max="2307" width="61.85546875" style="218" customWidth="1"/>
    <col min="2308" max="2308" width="12.85546875" style="218" customWidth="1"/>
    <col min="2309" max="2309" width="12.28515625" style="218" customWidth="1"/>
    <col min="2310" max="2310" width="13.85546875" style="218" customWidth="1"/>
    <col min="2311" max="2311" width="11.140625" style="218" bestFit="1" customWidth="1"/>
    <col min="2312" max="2312" width="13.85546875" style="218" customWidth="1"/>
    <col min="2313" max="2562" width="9.28515625" style="218"/>
    <col min="2563" max="2563" width="61.85546875" style="218" customWidth="1"/>
    <col min="2564" max="2564" width="12.85546875" style="218" customWidth="1"/>
    <col min="2565" max="2565" width="12.28515625" style="218" customWidth="1"/>
    <col min="2566" max="2566" width="13.85546875" style="218" customWidth="1"/>
    <col min="2567" max="2567" width="11.140625" style="218" bestFit="1" customWidth="1"/>
    <col min="2568" max="2568" width="13.85546875" style="218" customWidth="1"/>
    <col min="2569" max="2818" width="9.28515625" style="218"/>
    <col min="2819" max="2819" width="61.85546875" style="218" customWidth="1"/>
    <col min="2820" max="2820" width="12.85546875" style="218" customWidth="1"/>
    <col min="2821" max="2821" width="12.28515625" style="218" customWidth="1"/>
    <col min="2822" max="2822" width="13.85546875" style="218" customWidth="1"/>
    <col min="2823" max="2823" width="11.140625" style="218" bestFit="1" customWidth="1"/>
    <col min="2824" max="2824" width="13.85546875" style="218" customWidth="1"/>
    <col min="2825" max="3074" width="9.28515625" style="218"/>
    <col min="3075" max="3075" width="61.85546875" style="218" customWidth="1"/>
    <col min="3076" max="3076" width="12.85546875" style="218" customWidth="1"/>
    <col min="3077" max="3077" width="12.28515625" style="218" customWidth="1"/>
    <col min="3078" max="3078" width="13.85546875" style="218" customWidth="1"/>
    <col min="3079" max="3079" width="11.140625" style="218" bestFit="1" customWidth="1"/>
    <col min="3080" max="3080" width="13.85546875" style="218" customWidth="1"/>
    <col min="3081" max="3330" width="9.28515625" style="218"/>
    <col min="3331" max="3331" width="61.85546875" style="218" customWidth="1"/>
    <col min="3332" max="3332" width="12.85546875" style="218" customWidth="1"/>
    <col min="3333" max="3333" width="12.28515625" style="218" customWidth="1"/>
    <col min="3334" max="3334" width="13.85546875" style="218" customWidth="1"/>
    <col min="3335" max="3335" width="11.140625" style="218" bestFit="1" customWidth="1"/>
    <col min="3336" max="3336" width="13.85546875" style="218" customWidth="1"/>
    <col min="3337" max="3586" width="9.28515625" style="218"/>
    <col min="3587" max="3587" width="61.85546875" style="218" customWidth="1"/>
    <col min="3588" max="3588" width="12.85546875" style="218" customWidth="1"/>
    <col min="3589" max="3589" width="12.28515625" style="218" customWidth="1"/>
    <col min="3590" max="3590" width="13.85546875" style="218" customWidth="1"/>
    <col min="3591" max="3591" width="11.140625" style="218" bestFit="1" customWidth="1"/>
    <col min="3592" max="3592" width="13.85546875" style="218" customWidth="1"/>
    <col min="3593" max="3842" width="9.28515625" style="218"/>
    <col min="3843" max="3843" width="61.85546875" style="218" customWidth="1"/>
    <col min="3844" max="3844" width="12.85546875" style="218" customWidth="1"/>
    <col min="3845" max="3845" width="12.28515625" style="218" customWidth="1"/>
    <col min="3846" max="3846" width="13.85546875" style="218" customWidth="1"/>
    <col min="3847" max="3847" width="11.140625" style="218" bestFit="1" customWidth="1"/>
    <col min="3848" max="3848" width="13.85546875" style="218" customWidth="1"/>
    <col min="3849" max="4098" width="9.28515625" style="218"/>
    <col min="4099" max="4099" width="61.85546875" style="218" customWidth="1"/>
    <col min="4100" max="4100" width="12.85546875" style="218" customWidth="1"/>
    <col min="4101" max="4101" width="12.28515625" style="218" customWidth="1"/>
    <col min="4102" max="4102" width="13.85546875" style="218" customWidth="1"/>
    <col min="4103" max="4103" width="11.140625" style="218" bestFit="1" customWidth="1"/>
    <col min="4104" max="4104" width="13.85546875" style="218" customWidth="1"/>
    <col min="4105" max="4354" width="9.28515625" style="218"/>
    <col min="4355" max="4355" width="61.85546875" style="218" customWidth="1"/>
    <col min="4356" max="4356" width="12.85546875" style="218" customWidth="1"/>
    <col min="4357" max="4357" width="12.28515625" style="218" customWidth="1"/>
    <col min="4358" max="4358" width="13.85546875" style="218" customWidth="1"/>
    <col min="4359" max="4359" width="11.140625" style="218" bestFit="1" customWidth="1"/>
    <col min="4360" max="4360" width="13.85546875" style="218" customWidth="1"/>
    <col min="4361" max="4610" width="9.28515625" style="218"/>
    <col min="4611" max="4611" width="61.85546875" style="218" customWidth="1"/>
    <col min="4612" max="4612" width="12.85546875" style="218" customWidth="1"/>
    <col min="4613" max="4613" width="12.28515625" style="218" customWidth="1"/>
    <col min="4614" max="4614" width="13.85546875" style="218" customWidth="1"/>
    <col min="4615" max="4615" width="11.140625" style="218" bestFit="1" customWidth="1"/>
    <col min="4616" max="4616" width="13.85546875" style="218" customWidth="1"/>
    <col min="4617" max="4866" width="9.28515625" style="218"/>
    <col min="4867" max="4867" width="61.85546875" style="218" customWidth="1"/>
    <col min="4868" max="4868" width="12.85546875" style="218" customWidth="1"/>
    <col min="4869" max="4869" width="12.28515625" style="218" customWidth="1"/>
    <col min="4870" max="4870" width="13.85546875" style="218" customWidth="1"/>
    <col min="4871" max="4871" width="11.140625" style="218" bestFit="1" customWidth="1"/>
    <col min="4872" max="4872" width="13.85546875" style="218" customWidth="1"/>
    <col min="4873" max="5122" width="9.28515625" style="218"/>
    <col min="5123" max="5123" width="61.85546875" style="218" customWidth="1"/>
    <col min="5124" max="5124" width="12.85546875" style="218" customWidth="1"/>
    <col min="5125" max="5125" width="12.28515625" style="218" customWidth="1"/>
    <col min="5126" max="5126" width="13.85546875" style="218" customWidth="1"/>
    <col min="5127" max="5127" width="11.140625" style="218" bestFit="1" customWidth="1"/>
    <col min="5128" max="5128" width="13.85546875" style="218" customWidth="1"/>
    <col min="5129" max="5378" width="9.28515625" style="218"/>
    <col min="5379" max="5379" width="61.85546875" style="218" customWidth="1"/>
    <col min="5380" max="5380" width="12.85546875" style="218" customWidth="1"/>
    <col min="5381" max="5381" width="12.28515625" style="218" customWidth="1"/>
    <col min="5382" max="5382" width="13.85546875" style="218" customWidth="1"/>
    <col min="5383" max="5383" width="11.140625" style="218" bestFit="1" customWidth="1"/>
    <col min="5384" max="5384" width="13.85546875" style="218" customWidth="1"/>
    <col min="5385" max="5634" width="9.28515625" style="218"/>
    <col min="5635" max="5635" width="61.85546875" style="218" customWidth="1"/>
    <col min="5636" max="5636" width="12.85546875" style="218" customWidth="1"/>
    <col min="5637" max="5637" width="12.28515625" style="218" customWidth="1"/>
    <col min="5638" max="5638" width="13.85546875" style="218" customWidth="1"/>
    <col min="5639" max="5639" width="11.140625" style="218" bestFit="1" customWidth="1"/>
    <col min="5640" max="5640" width="13.85546875" style="218" customWidth="1"/>
    <col min="5641" max="5890" width="9.28515625" style="218"/>
    <col min="5891" max="5891" width="61.85546875" style="218" customWidth="1"/>
    <col min="5892" max="5892" width="12.85546875" style="218" customWidth="1"/>
    <col min="5893" max="5893" width="12.28515625" style="218" customWidth="1"/>
    <col min="5894" max="5894" width="13.85546875" style="218" customWidth="1"/>
    <col min="5895" max="5895" width="11.140625" style="218" bestFit="1" customWidth="1"/>
    <col min="5896" max="5896" width="13.85546875" style="218" customWidth="1"/>
    <col min="5897" max="6146" width="9.28515625" style="218"/>
    <col min="6147" max="6147" width="61.85546875" style="218" customWidth="1"/>
    <col min="6148" max="6148" width="12.85546875" style="218" customWidth="1"/>
    <col min="6149" max="6149" width="12.28515625" style="218" customWidth="1"/>
    <col min="6150" max="6150" width="13.85546875" style="218" customWidth="1"/>
    <col min="6151" max="6151" width="11.140625" style="218" bestFit="1" customWidth="1"/>
    <col min="6152" max="6152" width="13.85546875" style="218" customWidth="1"/>
    <col min="6153" max="6402" width="9.28515625" style="218"/>
    <col min="6403" max="6403" width="61.85546875" style="218" customWidth="1"/>
    <col min="6404" max="6404" width="12.85546875" style="218" customWidth="1"/>
    <col min="6405" max="6405" width="12.28515625" style="218" customWidth="1"/>
    <col min="6406" max="6406" width="13.85546875" style="218" customWidth="1"/>
    <col min="6407" max="6407" width="11.140625" style="218" bestFit="1" customWidth="1"/>
    <col min="6408" max="6408" width="13.85546875" style="218" customWidth="1"/>
    <col min="6409" max="6658" width="9.28515625" style="218"/>
    <col min="6659" max="6659" width="61.85546875" style="218" customWidth="1"/>
    <col min="6660" max="6660" width="12.85546875" style="218" customWidth="1"/>
    <col min="6661" max="6661" width="12.28515625" style="218" customWidth="1"/>
    <col min="6662" max="6662" width="13.85546875" style="218" customWidth="1"/>
    <col min="6663" max="6663" width="11.140625" style="218" bestFit="1" customWidth="1"/>
    <col min="6664" max="6664" width="13.85546875" style="218" customWidth="1"/>
    <col min="6665" max="6914" width="9.28515625" style="218"/>
    <col min="6915" max="6915" width="61.85546875" style="218" customWidth="1"/>
    <col min="6916" max="6916" width="12.85546875" style="218" customWidth="1"/>
    <col min="6917" max="6917" width="12.28515625" style="218" customWidth="1"/>
    <col min="6918" max="6918" width="13.85546875" style="218" customWidth="1"/>
    <col min="6919" max="6919" width="11.140625" style="218" bestFit="1" customWidth="1"/>
    <col min="6920" max="6920" width="13.85546875" style="218" customWidth="1"/>
    <col min="6921" max="7170" width="9.28515625" style="218"/>
    <col min="7171" max="7171" width="61.85546875" style="218" customWidth="1"/>
    <col min="7172" max="7172" width="12.85546875" style="218" customWidth="1"/>
    <col min="7173" max="7173" width="12.28515625" style="218" customWidth="1"/>
    <col min="7174" max="7174" width="13.85546875" style="218" customWidth="1"/>
    <col min="7175" max="7175" width="11.140625" style="218" bestFit="1" customWidth="1"/>
    <col min="7176" max="7176" width="13.85546875" style="218" customWidth="1"/>
    <col min="7177" max="7426" width="9.28515625" style="218"/>
    <col min="7427" max="7427" width="61.85546875" style="218" customWidth="1"/>
    <col min="7428" max="7428" width="12.85546875" style="218" customWidth="1"/>
    <col min="7429" max="7429" width="12.28515625" style="218" customWidth="1"/>
    <col min="7430" max="7430" width="13.85546875" style="218" customWidth="1"/>
    <col min="7431" max="7431" width="11.140625" style="218" bestFit="1" customWidth="1"/>
    <col min="7432" max="7432" width="13.85546875" style="218" customWidth="1"/>
    <col min="7433" max="7682" width="9.28515625" style="218"/>
    <col min="7683" max="7683" width="61.85546875" style="218" customWidth="1"/>
    <col min="7684" max="7684" width="12.85546875" style="218" customWidth="1"/>
    <col min="7685" max="7685" width="12.28515625" style="218" customWidth="1"/>
    <col min="7686" max="7686" width="13.85546875" style="218" customWidth="1"/>
    <col min="7687" max="7687" width="11.140625" style="218" bestFit="1" customWidth="1"/>
    <col min="7688" max="7688" width="13.85546875" style="218" customWidth="1"/>
    <col min="7689" max="7938" width="9.28515625" style="218"/>
    <col min="7939" max="7939" width="61.85546875" style="218" customWidth="1"/>
    <col min="7940" max="7940" width="12.85546875" style="218" customWidth="1"/>
    <col min="7941" max="7941" width="12.28515625" style="218" customWidth="1"/>
    <col min="7942" max="7942" width="13.85546875" style="218" customWidth="1"/>
    <col min="7943" max="7943" width="11.140625" style="218" bestFit="1" customWidth="1"/>
    <col min="7944" max="7944" width="13.85546875" style="218" customWidth="1"/>
    <col min="7945" max="8194" width="9.28515625" style="218"/>
    <col min="8195" max="8195" width="61.85546875" style="218" customWidth="1"/>
    <col min="8196" max="8196" width="12.85546875" style="218" customWidth="1"/>
    <col min="8197" max="8197" width="12.28515625" style="218" customWidth="1"/>
    <col min="8198" max="8198" width="13.85546875" style="218" customWidth="1"/>
    <col min="8199" max="8199" width="11.140625" style="218" bestFit="1" customWidth="1"/>
    <col min="8200" max="8200" width="13.85546875" style="218" customWidth="1"/>
    <col min="8201" max="8450" width="9.28515625" style="218"/>
    <col min="8451" max="8451" width="61.85546875" style="218" customWidth="1"/>
    <col min="8452" max="8452" width="12.85546875" style="218" customWidth="1"/>
    <col min="8453" max="8453" width="12.28515625" style="218" customWidth="1"/>
    <col min="8454" max="8454" width="13.85546875" style="218" customWidth="1"/>
    <col min="8455" max="8455" width="11.140625" style="218" bestFit="1" customWidth="1"/>
    <col min="8456" max="8456" width="13.85546875" style="218" customWidth="1"/>
    <col min="8457" max="8706" width="9.28515625" style="218"/>
    <col min="8707" max="8707" width="61.85546875" style="218" customWidth="1"/>
    <col min="8708" max="8708" width="12.85546875" style="218" customWidth="1"/>
    <col min="8709" max="8709" width="12.28515625" style="218" customWidth="1"/>
    <col min="8710" max="8710" width="13.85546875" style="218" customWidth="1"/>
    <col min="8711" max="8711" width="11.140625" style="218" bestFit="1" customWidth="1"/>
    <col min="8712" max="8712" width="13.85546875" style="218" customWidth="1"/>
    <col min="8713" max="8962" width="9.28515625" style="218"/>
    <col min="8963" max="8963" width="61.85546875" style="218" customWidth="1"/>
    <col min="8964" max="8964" width="12.85546875" style="218" customWidth="1"/>
    <col min="8965" max="8965" width="12.28515625" style="218" customWidth="1"/>
    <col min="8966" max="8966" width="13.85546875" style="218" customWidth="1"/>
    <col min="8967" max="8967" width="11.140625" style="218" bestFit="1" customWidth="1"/>
    <col min="8968" max="8968" width="13.85546875" style="218" customWidth="1"/>
    <col min="8969" max="9218" width="9.28515625" style="218"/>
    <col min="9219" max="9219" width="61.85546875" style="218" customWidth="1"/>
    <col min="9220" max="9220" width="12.85546875" style="218" customWidth="1"/>
    <col min="9221" max="9221" width="12.28515625" style="218" customWidth="1"/>
    <col min="9222" max="9222" width="13.85546875" style="218" customWidth="1"/>
    <col min="9223" max="9223" width="11.140625" style="218" bestFit="1" customWidth="1"/>
    <col min="9224" max="9224" width="13.85546875" style="218" customWidth="1"/>
    <col min="9225" max="9474" width="9.28515625" style="218"/>
    <col min="9475" max="9475" width="61.85546875" style="218" customWidth="1"/>
    <col min="9476" max="9476" width="12.85546875" style="218" customWidth="1"/>
    <col min="9477" max="9477" width="12.28515625" style="218" customWidth="1"/>
    <col min="9478" max="9478" width="13.85546875" style="218" customWidth="1"/>
    <col min="9479" max="9479" width="11.140625" style="218" bestFit="1" customWidth="1"/>
    <col min="9480" max="9480" width="13.85546875" style="218" customWidth="1"/>
    <col min="9481" max="9730" width="9.28515625" style="218"/>
    <col min="9731" max="9731" width="61.85546875" style="218" customWidth="1"/>
    <col min="9732" max="9732" width="12.85546875" style="218" customWidth="1"/>
    <col min="9733" max="9733" width="12.28515625" style="218" customWidth="1"/>
    <col min="9734" max="9734" width="13.85546875" style="218" customWidth="1"/>
    <col min="9735" max="9735" width="11.140625" style="218" bestFit="1" customWidth="1"/>
    <col min="9736" max="9736" width="13.85546875" style="218" customWidth="1"/>
    <col min="9737" max="9986" width="9.28515625" style="218"/>
    <col min="9987" max="9987" width="61.85546875" style="218" customWidth="1"/>
    <col min="9988" max="9988" width="12.85546875" style="218" customWidth="1"/>
    <col min="9989" max="9989" width="12.28515625" style="218" customWidth="1"/>
    <col min="9990" max="9990" width="13.85546875" style="218" customWidth="1"/>
    <col min="9991" max="9991" width="11.140625" style="218" bestFit="1" customWidth="1"/>
    <col min="9992" max="9992" width="13.85546875" style="218" customWidth="1"/>
    <col min="9993" max="10242" width="9.28515625" style="218"/>
    <col min="10243" max="10243" width="61.85546875" style="218" customWidth="1"/>
    <col min="10244" max="10244" width="12.85546875" style="218" customWidth="1"/>
    <col min="10245" max="10245" width="12.28515625" style="218" customWidth="1"/>
    <col min="10246" max="10246" width="13.85546875" style="218" customWidth="1"/>
    <col min="10247" max="10247" width="11.140625" style="218" bestFit="1" customWidth="1"/>
    <col min="10248" max="10248" width="13.85546875" style="218" customWidth="1"/>
    <col min="10249" max="10498" width="9.28515625" style="218"/>
    <col min="10499" max="10499" width="61.85546875" style="218" customWidth="1"/>
    <col min="10500" max="10500" width="12.85546875" style="218" customWidth="1"/>
    <col min="10501" max="10501" width="12.28515625" style="218" customWidth="1"/>
    <col min="10502" max="10502" width="13.85546875" style="218" customWidth="1"/>
    <col min="10503" max="10503" width="11.140625" style="218" bestFit="1" customWidth="1"/>
    <col min="10504" max="10504" width="13.85546875" style="218" customWidth="1"/>
    <col min="10505" max="10754" width="9.28515625" style="218"/>
    <col min="10755" max="10755" width="61.85546875" style="218" customWidth="1"/>
    <col min="10756" max="10756" width="12.85546875" style="218" customWidth="1"/>
    <col min="10757" max="10757" width="12.28515625" style="218" customWidth="1"/>
    <col min="10758" max="10758" width="13.85546875" style="218" customWidth="1"/>
    <col min="10759" max="10759" width="11.140625" style="218" bestFit="1" customWidth="1"/>
    <col min="10760" max="10760" width="13.85546875" style="218" customWidth="1"/>
    <col min="10761" max="11010" width="9.28515625" style="218"/>
    <col min="11011" max="11011" width="61.85546875" style="218" customWidth="1"/>
    <col min="11012" max="11012" width="12.85546875" style="218" customWidth="1"/>
    <col min="11013" max="11013" width="12.28515625" style="218" customWidth="1"/>
    <col min="11014" max="11014" width="13.85546875" style="218" customWidth="1"/>
    <col min="11015" max="11015" width="11.140625" style="218" bestFit="1" customWidth="1"/>
    <col min="11016" max="11016" width="13.85546875" style="218" customWidth="1"/>
    <col min="11017" max="11266" width="9.28515625" style="218"/>
    <col min="11267" max="11267" width="61.85546875" style="218" customWidth="1"/>
    <col min="11268" max="11268" width="12.85546875" style="218" customWidth="1"/>
    <col min="11269" max="11269" width="12.28515625" style="218" customWidth="1"/>
    <col min="11270" max="11270" width="13.85546875" style="218" customWidth="1"/>
    <col min="11271" max="11271" width="11.140625" style="218" bestFit="1" customWidth="1"/>
    <col min="11272" max="11272" width="13.85546875" style="218" customWidth="1"/>
    <col min="11273" max="11522" width="9.28515625" style="218"/>
    <col min="11523" max="11523" width="61.85546875" style="218" customWidth="1"/>
    <col min="11524" max="11524" width="12.85546875" style="218" customWidth="1"/>
    <col min="11525" max="11525" width="12.28515625" style="218" customWidth="1"/>
    <col min="11526" max="11526" width="13.85546875" style="218" customWidth="1"/>
    <col min="11527" max="11527" width="11.140625" style="218" bestFit="1" customWidth="1"/>
    <col min="11528" max="11528" width="13.85546875" style="218" customWidth="1"/>
    <col min="11529" max="11778" width="9.28515625" style="218"/>
    <col min="11779" max="11779" width="61.85546875" style="218" customWidth="1"/>
    <col min="11780" max="11780" width="12.85546875" style="218" customWidth="1"/>
    <col min="11781" max="11781" width="12.28515625" style="218" customWidth="1"/>
    <col min="11782" max="11782" width="13.85546875" style="218" customWidth="1"/>
    <col min="11783" max="11783" width="11.140625" style="218" bestFit="1" customWidth="1"/>
    <col min="11784" max="11784" width="13.85546875" style="218" customWidth="1"/>
    <col min="11785" max="12034" width="9.28515625" style="218"/>
    <col min="12035" max="12035" width="61.85546875" style="218" customWidth="1"/>
    <col min="12036" max="12036" width="12.85546875" style="218" customWidth="1"/>
    <col min="12037" max="12037" width="12.28515625" style="218" customWidth="1"/>
    <col min="12038" max="12038" width="13.85546875" style="218" customWidth="1"/>
    <col min="12039" max="12039" width="11.140625" style="218" bestFit="1" customWidth="1"/>
    <col min="12040" max="12040" width="13.85546875" style="218" customWidth="1"/>
    <col min="12041" max="12290" width="9.28515625" style="218"/>
    <col min="12291" max="12291" width="61.85546875" style="218" customWidth="1"/>
    <col min="12292" max="12292" width="12.85546875" style="218" customWidth="1"/>
    <col min="12293" max="12293" width="12.28515625" style="218" customWidth="1"/>
    <col min="12294" max="12294" width="13.85546875" style="218" customWidth="1"/>
    <col min="12295" max="12295" width="11.140625" style="218" bestFit="1" customWidth="1"/>
    <col min="12296" max="12296" width="13.85546875" style="218" customWidth="1"/>
    <col min="12297" max="12546" width="9.28515625" style="218"/>
    <col min="12547" max="12547" width="61.85546875" style="218" customWidth="1"/>
    <col min="12548" max="12548" width="12.85546875" style="218" customWidth="1"/>
    <col min="12549" max="12549" width="12.28515625" style="218" customWidth="1"/>
    <col min="12550" max="12550" width="13.85546875" style="218" customWidth="1"/>
    <col min="12551" max="12551" width="11.140625" style="218" bestFit="1" customWidth="1"/>
    <col min="12552" max="12552" width="13.85546875" style="218" customWidth="1"/>
    <col min="12553" max="12802" width="9.28515625" style="218"/>
    <col min="12803" max="12803" width="61.85546875" style="218" customWidth="1"/>
    <col min="12804" max="12804" width="12.85546875" style="218" customWidth="1"/>
    <col min="12805" max="12805" width="12.28515625" style="218" customWidth="1"/>
    <col min="12806" max="12806" width="13.85546875" style="218" customWidth="1"/>
    <col min="12807" max="12807" width="11.140625" style="218" bestFit="1" customWidth="1"/>
    <col min="12808" max="12808" width="13.85546875" style="218" customWidth="1"/>
    <col min="12809" max="13058" width="9.28515625" style="218"/>
    <col min="13059" max="13059" width="61.85546875" style="218" customWidth="1"/>
    <col min="13060" max="13060" width="12.85546875" style="218" customWidth="1"/>
    <col min="13061" max="13061" width="12.28515625" style="218" customWidth="1"/>
    <col min="13062" max="13062" width="13.85546875" style="218" customWidth="1"/>
    <col min="13063" max="13063" width="11.140625" style="218" bestFit="1" customWidth="1"/>
    <col min="13064" max="13064" width="13.85546875" style="218" customWidth="1"/>
    <col min="13065" max="13314" width="9.28515625" style="218"/>
    <col min="13315" max="13315" width="61.85546875" style="218" customWidth="1"/>
    <col min="13316" max="13316" width="12.85546875" style="218" customWidth="1"/>
    <col min="13317" max="13317" width="12.28515625" style="218" customWidth="1"/>
    <col min="13318" max="13318" width="13.85546875" style="218" customWidth="1"/>
    <col min="13319" max="13319" width="11.140625" style="218" bestFit="1" customWidth="1"/>
    <col min="13320" max="13320" width="13.85546875" style="218" customWidth="1"/>
    <col min="13321" max="13570" width="9.28515625" style="218"/>
    <col min="13571" max="13571" width="61.85546875" style="218" customWidth="1"/>
    <col min="13572" max="13572" width="12.85546875" style="218" customWidth="1"/>
    <col min="13573" max="13573" width="12.28515625" style="218" customWidth="1"/>
    <col min="13574" max="13574" width="13.85546875" style="218" customWidth="1"/>
    <col min="13575" max="13575" width="11.140625" style="218" bestFit="1" customWidth="1"/>
    <col min="13576" max="13576" width="13.85546875" style="218" customWidth="1"/>
    <col min="13577" max="13826" width="9.28515625" style="218"/>
    <col min="13827" max="13827" width="61.85546875" style="218" customWidth="1"/>
    <col min="13828" max="13828" width="12.85546875" style="218" customWidth="1"/>
    <col min="13829" max="13829" width="12.28515625" style="218" customWidth="1"/>
    <col min="13830" max="13830" width="13.85546875" style="218" customWidth="1"/>
    <col min="13831" max="13831" width="11.140625" style="218" bestFit="1" customWidth="1"/>
    <col min="13832" max="13832" width="13.85546875" style="218" customWidth="1"/>
    <col min="13833" max="14082" width="9.28515625" style="218"/>
    <col min="14083" max="14083" width="61.85546875" style="218" customWidth="1"/>
    <col min="14084" max="14084" width="12.85546875" style="218" customWidth="1"/>
    <col min="14085" max="14085" width="12.28515625" style="218" customWidth="1"/>
    <col min="14086" max="14086" width="13.85546875" style="218" customWidth="1"/>
    <col min="14087" max="14087" width="11.140625" style="218" bestFit="1" customWidth="1"/>
    <col min="14088" max="14088" width="13.85546875" style="218" customWidth="1"/>
    <col min="14089" max="14338" width="9.28515625" style="218"/>
    <col min="14339" max="14339" width="61.85546875" style="218" customWidth="1"/>
    <col min="14340" max="14340" width="12.85546875" style="218" customWidth="1"/>
    <col min="14341" max="14341" width="12.28515625" style="218" customWidth="1"/>
    <col min="14342" max="14342" width="13.85546875" style="218" customWidth="1"/>
    <col min="14343" max="14343" width="11.140625" style="218" bestFit="1" customWidth="1"/>
    <col min="14344" max="14344" width="13.85546875" style="218" customWidth="1"/>
    <col min="14345" max="14594" width="9.28515625" style="218"/>
    <col min="14595" max="14595" width="61.85546875" style="218" customWidth="1"/>
    <col min="14596" max="14596" width="12.85546875" style="218" customWidth="1"/>
    <col min="14597" max="14597" width="12.28515625" style="218" customWidth="1"/>
    <col min="14598" max="14598" width="13.85546875" style="218" customWidth="1"/>
    <col min="14599" max="14599" width="11.140625" style="218" bestFit="1" customWidth="1"/>
    <col min="14600" max="14600" width="13.85546875" style="218" customWidth="1"/>
    <col min="14601" max="14850" width="9.28515625" style="218"/>
    <col min="14851" max="14851" width="61.85546875" style="218" customWidth="1"/>
    <col min="14852" max="14852" width="12.85546875" style="218" customWidth="1"/>
    <col min="14853" max="14853" width="12.28515625" style="218" customWidth="1"/>
    <col min="14854" max="14854" width="13.85546875" style="218" customWidth="1"/>
    <col min="14855" max="14855" width="11.140625" style="218" bestFit="1" customWidth="1"/>
    <col min="14856" max="14856" width="13.85546875" style="218" customWidth="1"/>
    <col min="14857" max="15106" width="9.28515625" style="218"/>
    <col min="15107" max="15107" width="61.85546875" style="218" customWidth="1"/>
    <col min="15108" max="15108" width="12.85546875" style="218" customWidth="1"/>
    <col min="15109" max="15109" width="12.28515625" style="218" customWidth="1"/>
    <col min="15110" max="15110" width="13.85546875" style="218" customWidth="1"/>
    <col min="15111" max="15111" width="11.140625" style="218" bestFit="1" customWidth="1"/>
    <col min="15112" max="15112" width="13.85546875" style="218" customWidth="1"/>
    <col min="15113" max="15362" width="9.28515625" style="218"/>
    <col min="15363" max="15363" width="61.85546875" style="218" customWidth="1"/>
    <col min="15364" max="15364" width="12.85546875" style="218" customWidth="1"/>
    <col min="15365" max="15365" width="12.28515625" style="218" customWidth="1"/>
    <col min="15366" max="15366" width="13.85546875" style="218" customWidth="1"/>
    <col min="15367" max="15367" width="11.140625" style="218" bestFit="1" customWidth="1"/>
    <col min="15368" max="15368" width="13.85546875" style="218" customWidth="1"/>
    <col min="15369" max="15618" width="9.28515625" style="218"/>
    <col min="15619" max="15619" width="61.85546875" style="218" customWidth="1"/>
    <col min="15620" max="15620" width="12.85546875" style="218" customWidth="1"/>
    <col min="15621" max="15621" width="12.28515625" style="218" customWidth="1"/>
    <col min="15622" max="15622" width="13.85546875" style="218" customWidth="1"/>
    <col min="15623" max="15623" width="11.140625" style="218" bestFit="1" customWidth="1"/>
    <col min="15624" max="15624" width="13.85546875" style="218" customWidth="1"/>
    <col min="15625" max="15874" width="9.28515625" style="218"/>
    <col min="15875" max="15875" width="61.85546875" style="218" customWidth="1"/>
    <col min="15876" max="15876" width="12.85546875" style="218" customWidth="1"/>
    <col min="15877" max="15877" width="12.28515625" style="218" customWidth="1"/>
    <col min="15878" max="15878" width="13.85546875" style="218" customWidth="1"/>
    <col min="15879" max="15879" width="11.140625" style="218" bestFit="1" customWidth="1"/>
    <col min="15880" max="15880" width="13.85546875" style="218" customWidth="1"/>
    <col min="15881" max="16130" width="9.28515625" style="218"/>
    <col min="16131" max="16131" width="61.85546875" style="218" customWidth="1"/>
    <col min="16132" max="16132" width="12.85546875" style="218" customWidth="1"/>
    <col min="16133" max="16133" width="12.28515625" style="218" customWidth="1"/>
    <col min="16134" max="16134" width="13.85546875" style="218" customWidth="1"/>
    <col min="16135" max="16135" width="11.140625" style="218" bestFit="1" customWidth="1"/>
    <col min="16136" max="16136" width="13.85546875" style="218" customWidth="1"/>
    <col min="16137" max="16384" width="9.28515625" style="218"/>
  </cols>
  <sheetData>
    <row r="1" spans="1:9" x14ac:dyDescent="0.25">
      <c r="A1" s="217"/>
      <c r="B1" s="217"/>
      <c r="C1" s="217"/>
      <c r="D1" s="217"/>
      <c r="E1" s="217"/>
      <c r="F1" s="217"/>
    </row>
    <row r="2" spans="1:9" x14ac:dyDescent="0.25">
      <c r="A2" s="219" t="s">
        <v>349</v>
      </c>
      <c r="B2" s="219" t="s">
        <v>350</v>
      </c>
      <c r="C2" s="219" t="s">
        <v>351</v>
      </c>
      <c r="D2" s="219" t="s">
        <v>352</v>
      </c>
      <c r="E2" s="219" t="s">
        <v>353</v>
      </c>
      <c r="F2" s="219" t="s">
        <v>354</v>
      </c>
      <c r="G2" s="220" t="s">
        <v>353</v>
      </c>
      <c r="H2" s="220" t="s">
        <v>354</v>
      </c>
    </row>
    <row r="3" spans="1:9" x14ac:dyDescent="0.25">
      <c r="A3" s="219" t="s">
        <v>355</v>
      </c>
      <c r="B3" s="219" t="s">
        <v>356</v>
      </c>
      <c r="C3" s="219"/>
      <c r="D3" s="219"/>
      <c r="E3" s="219" t="s">
        <v>357</v>
      </c>
      <c r="F3" s="219" t="s">
        <v>357</v>
      </c>
      <c r="G3" s="220" t="s">
        <v>358</v>
      </c>
      <c r="H3" s="220" t="s">
        <v>358</v>
      </c>
    </row>
    <row r="4" spans="1:9" x14ac:dyDescent="0.25">
      <c r="A4" s="217"/>
      <c r="B4" s="217"/>
      <c r="C4" s="217"/>
      <c r="D4" s="217"/>
      <c r="E4" s="217"/>
      <c r="F4" s="217"/>
      <c r="G4" s="221"/>
    </row>
    <row r="5" spans="1:9" x14ac:dyDescent="0.25">
      <c r="A5" s="219">
        <v>1</v>
      </c>
      <c r="B5" s="219" t="s">
        <v>359</v>
      </c>
      <c r="C5" s="217" t="s">
        <v>360</v>
      </c>
      <c r="D5" s="219">
        <v>650</v>
      </c>
      <c r="E5" s="222"/>
      <c r="F5" s="222">
        <f>D5*E5</f>
        <v>0</v>
      </c>
      <c r="G5" s="223"/>
      <c r="H5" s="224">
        <f>D5*G5</f>
        <v>0</v>
      </c>
    </row>
    <row r="6" spans="1:9" x14ac:dyDescent="0.25">
      <c r="A6" s="219">
        <v>2</v>
      </c>
      <c r="B6" s="219" t="s">
        <v>359</v>
      </c>
      <c r="C6" s="217" t="s">
        <v>361</v>
      </c>
      <c r="D6" s="219">
        <v>660</v>
      </c>
      <c r="E6" s="222"/>
      <c r="F6" s="222">
        <f>D6*E6</f>
        <v>0</v>
      </c>
      <c r="G6" s="223"/>
      <c r="H6" s="224">
        <f t="shared" ref="H6:H32" si="0">D6*G6</f>
        <v>0</v>
      </c>
    </row>
    <row r="7" spans="1:9" x14ac:dyDescent="0.25">
      <c r="A7" s="219">
        <v>3</v>
      </c>
      <c r="B7" s="219" t="s">
        <v>359</v>
      </c>
      <c r="C7" s="217" t="s">
        <v>362</v>
      </c>
      <c r="D7" s="219">
        <v>950</v>
      </c>
      <c r="E7" s="222"/>
      <c r="F7" s="222">
        <f>D7*E7</f>
        <v>0</v>
      </c>
      <c r="G7" s="223"/>
      <c r="H7" s="224">
        <f t="shared" si="0"/>
        <v>0</v>
      </c>
    </row>
    <row r="8" spans="1:9" x14ac:dyDescent="0.25">
      <c r="A8" s="219">
        <v>4</v>
      </c>
      <c r="B8" s="219" t="s">
        <v>363</v>
      </c>
      <c r="C8" s="217" t="s">
        <v>364</v>
      </c>
      <c r="D8" s="219">
        <v>91</v>
      </c>
      <c r="E8" s="222"/>
      <c r="F8" s="222">
        <f>D8*E8</f>
        <v>0</v>
      </c>
      <c r="G8" s="223"/>
      <c r="H8" s="224"/>
    </row>
    <row r="9" spans="1:9" x14ac:dyDescent="0.25">
      <c r="A9" s="219">
        <v>5</v>
      </c>
      <c r="B9" s="219" t="s">
        <v>363</v>
      </c>
      <c r="C9" s="217" t="s">
        <v>365</v>
      </c>
      <c r="D9" s="219">
        <v>685</v>
      </c>
      <c r="E9" s="222"/>
      <c r="F9" s="222">
        <f>D9*E9</f>
        <v>0</v>
      </c>
      <c r="G9" s="223"/>
      <c r="H9" s="224">
        <f t="shared" si="0"/>
        <v>0</v>
      </c>
    </row>
    <row r="10" spans="1:9" x14ac:dyDescent="0.25">
      <c r="A10" s="219">
        <v>6</v>
      </c>
      <c r="B10" s="219" t="s">
        <v>359</v>
      </c>
      <c r="C10" s="217" t="s">
        <v>366</v>
      </c>
      <c r="D10" s="219">
        <v>104</v>
      </c>
      <c r="E10" s="222"/>
      <c r="F10" s="222">
        <f t="shared" ref="F10:F38" si="1">D10*E10</f>
        <v>0</v>
      </c>
      <c r="G10" s="223"/>
      <c r="H10" s="224">
        <f t="shared" si="0"/>
        <v>0</v>
      </c>
    </row>
    <row r="11" spans="1:9" x14ac:dyDescent="0.25">
      <c r="A11" s="219">
        <v>7</v>
      </c>
      <c r="B11" s="219" t="s">
        <v>359</v>
      </c>
      <c r="C11" s="217" t="s">
        <v>367</v>
      </c>
      <c r="D11" s="219">
        <v>725</v>
      </c>
      <c r="E11" s="222"/>
      <c r="F11" s="222">
        <f>D11*E11</f>
        <v>0</v>
      </c>
      <c r="G11" s="223"/>
      <c r="H11" s="224">
        <f t="shared" si="0"/>
        <v>0</v>
      </c>
    </row>
    <row r="12" spans="1:9" x14ac:dyDescent="0.25">
      <c r="A12" s="219">
        <v>8</v>
      </c>
      <c r="B12" s="219" t="s">
        <v>359</v>
      </c>
      <c r="C12" s="217" t="s">
        <v>368</v>
      </c>
      <c r="D12" s="219">
        <v>300</v>
      </c>
      <c r="E12" s="222"/>
      <c r="F12" s="222">
        <f t="shared" si="1"/>
        <v>0</v>
      </c>
      <c r="G12" s="223"/>
      <c r="H12" s="224">
        <f t="shared" si="0"/>
        <v>0</v>
      </c>
    </row>
    <row r="13" spans="1:9" s="221" customFormat="1" x14ac:dyDescent="0.25">
      <c r="A13" s="220">
        <v>9</v>
      </c>
      <c r="B13" s="220" t="s">
        <v>359</v>
      </c>
      <c r="C13" s="221" t="s">
        <v>369</v>
      </c>
      <c r="D13" s="220">
        <v>260</v>
      </c>
      <c r="E13" s="225"/>
      <c r="F13" s="225">
        <f t="shared" si="1"/>
        <v>0</v>
      </c>
      <c r="G13" s="223"/>
      <c r="H13" s="223">
        <f t="shared" si="0"/>
        <v>0</v>
      </c>
    </row>
    <row r="14" spans="1:9" x14ac:dyDescent="0.25">
      <c r="A14" s="219">
        <v>10</v>
      </c>
      <c r="B14" s="219" t="s">
        <v>359</v>
      </c>
      <c r="C14" s="217" t="s">
        <v>370</v>
      </c>
      <c r="D14" s="219">
        <v>1200</v>
      </c>
      <c r="E14" s="222"/>
      <c r="F14" s="222">
        <f t="shared" si="1"/>
        <v>0</v>
      </c>
      <c r="G14" s="223"/>
      <c r="H14" s="224">
        <f t="shared" si="0"/>
        <v>0</v>
      </c>
      <c r="I14" s="226"/>
    </row>
    <row r="15" spans="1:9" x14ac:dyDescent="0.25">
      <c r="A15" s="219">
        <v>11</v>
      </c>
      <c r="B15" s="219" t="s">
        <v>363</v>
      </c>
      <c r="C15" s="217" t="s">
        <v>371</v>
      </c>
      <c r="D15" s="219">
        <v>6</v>
      </c>
      <c r="E15" s="222"/>
      <c r="F15" s="222">
        <f t="shared" si="1"/>
        <v>0</v>
      </c>
      <c r="G15" s="223"/>
      <c r="H15" s="224">
        <f t="shared" si="0"/>
        <v>0</v>
      </c>
      <c r="I15" s="226"/>
    </row>
    <row r="16" spans="1:9" x14ac:dyDescent="0.25">
      <c r="A16" s="219">
        <v>12</v>
      </c>
      <c r="B16" s="219" t="s">
        <v>363</v>
      </c>
      <c r="C16" s="217" t="s">
        <v>372</v>
      </c>
      <c r="D16" s="219">
        <v>28</v>
      </c>
      <c r="E16" s="222"/>
      <c r="F16" s="222">
        <f t="shared" si="1"/>
        <v>0</v>
      </c>
      <c r="G16" s="223"/>
      <c r="H16" s="224">
        <f t="shared" si="0"/>
        <v>0</v>
      </c>
      <c r="I16" s="226"/>
    </row>
    <row r="17" spans="1:9" x14ac:dyDescent="0.25">
      <c r="A17" s="219">
        <v>13</v>
      </c>
      <c r="B17" s="219" t="s">
        <v>373</v>
      </c>
      <c r="C17" s="217" t="s">
        <v>374</v>
      </c>
      <c r="D17" s="219">
        <v>23</v>
      </c>
      <c r="E17" s="222"/>
      <c r="F17" s="222">
        <f t="shared" si="1"/>
        <v>0</v>
      </c>
      <c r="G17" s="223"/>
      <c r="H17" s="224">
        <f t="shared" si="0"/>
        <v>0</v>
      </c>
      <c r="I17" s="226"/>
    </row>
    <row r="18" spans="1:9" x14ac:dyDescent="0.25">
      <c r="A18" s="219">
        <v>14</v>
      </c>
      <c r="B18" s="219" t="s">
        <v>363</v>
      </c>
      <c r="C18" s="217" t="s">
        <v>375</v>
      </c>
      <c r="D18" s="219">
        <v>36</v>
      </c>
      <c r="E18" s="222"/>
      <c r="F18" s="222">
        <f t="shared" si="1"/>
        <v>0</v>
      </c>
      <c r="G18" s="223"/>
      <c r="H18" s="224">
        <f t="shared" si="0"/>
        <v>0</v>
      </c>
      <c r="I18" s="226"/>
    </row>
    <row r="19" spans="1:9" x14ac:dyDescent="0.25">
      <c r="A19" s="219">
        <v>15</v>
      </c>
      <c r="B19" s="219" t="s">
        <v>376</v>
      </c>
      <c r="C19" s="217" t="s">
        <v>377</v>
      </c>
      <c r="D19" s="219">
        <v>5</v>
      </c>
      <c r="E19" s="222"/>
      <c r="F19" s="222">
        <f t="shared" si="1"/>
        <v>0</v>
      </c>
      <c r="G19" s="223"/>
      <c r="H19" s="224">
        <f t="shared" si="0"/>
        <v>0</v>
      </c>
      <c r="I19" s="226"/>
    </row>
    <row r="20" spans="1:9" x14ac:dyDescent="0.25">
      <c r="A20" s="219">
        <v>16</v>
      </c>
      <c r="B20" s="219" t="s">
        <v>378</v>
      </c>
      <c r="C20" s="217" t="s">
        <v>379</v>
      </c>
      <c r="D20" s="219">
        <v>14</v>
      </c>
      <c r="E20" s="222"/>
      <c r="F20" s="222">
        <f t="shared" si="1"/>
        <v>0</v>
      </c>
      <c r="G20" s="223"/>
      <c r="H20" s="224"/>
    </row>
    <row r="21" spans="1:9" x14ac:dyDescent="0.25">
      <c r="A21" s="219">
        <v>17</v>
      </c>
      <c r="B21" s="219" t="s">
        <v>363</v>
      </c>
      <c r="C21" s="217" t="s">
        <v>380</v>
      </c>
      <c r="D21" s="219">
        <v>9</v>
      </c>
      <c r="E21" s="222"/>
      <c r="F21" s="222">
        <f t="shared" si="1"/>
        <v>0</v>
      </c>
      <c r="G21" s="223"/>
      <c r="H21" s="224">
        <f t="shared" si="0"/>
        <v>0</v>
      </c>
    </row>
    <row r="22" spans="1:9" x14ac:dyDescent="0.25">
      <c r="A22" s="219">
        <v>18</v>
      </c>
      <c r="B22" s="219" t="s">
        <v>363</v>
      </c>
      <c r="C22" s="217" t="s">
        <v>381</v>
      </c>
      <c r="D22" s="219">
        <v>14</v>
      </c>
      <c r="E22" s="222"/>
      <c r="F22" s="222">
        <f t="shared" si="1"/>
        <v>0</v>
      </c>
      <c r="G22" s="223"/>
      <c r="H22" s="224">
        <f t="shared" si="0"/>
        <v>0</v>
      </c>
    </row>
    <row r="23" spans="1:9" x14ac:dyDescent="0.25">
      <c r="A23" s="219">
        <v>19</v>
      </c>
      <c r="B23" s="219" t="s">
        <v>363</v>
      </c>
      <c r="C23" s="217" t="s">
        <v>382</v>
      </c>
      <c r="D23" s="219">
        <v>2</v>
      </c>
      <c r="E23" s="222"/>
      <c r="F23" s="222">
        <f t="shared" si="1"/>
        <v>0</v>
      </c>
      <c r="G23" s="223"/>
      <c r="H23" s="224">
        <f t="shared" si="0"/>
        <v>0</v>
      </c>
    </row>
    <row r="24" spans="1:9" x14ac:dyDescent="0.25">
      <c r="A24" s="219">
        <v>20</v>
      </c>
      <c r="B24" s="219" t="s">
        <v>359</v>
      </c>
      <c r="C24" s="217" t="s">
        <v>383</v>
      </c>
      <c r="D24" s="219">
        <v>120</v>
      </c>
      <c r="E24" s="222"/>
      <c r="F24" s="222">
        <f t="shared" si="1"/>
        <v>0</v>
      </c>
      <c r="G24" s="223"/>
      <c r="H24" s="224">
        <f t="shared" si="0"/>
        <v>0</v>
      </c>
    </row>
    <row r="25" spans="1:9" ht="26.4" x14ac:dyDescent="0.25">
      <c r="A25" s="219">
        <v>21</v>
      </c>
      <c r="B25" s="219" t="s">
        <v>384</v>
      </c>
      <c r="C25" s="227" t="s">
        <v>385</v>
      </c>
      <c r="D25" s="219">
        <v>32</v>
      </c>
      <c r="E25" s="222"/>
      <c r="F25" s="222">
        <f t="shared" si="1"/>
        <v>0</v>
      </c>
      <c r="G25" s="223"/>
      <c r="H25" s="224"/>
    </row>
    <row r="26" spans="1:9" x14ac:dyDescent="0.25">
      <c r="A26" s="219">
        <v>22</v>
      </c>
      <c r="B26" s="219" t="s">
        <v>359</v>
      </c>
      <c r="C26" s="217" t="s">
        <v>386</v>
      </c>
      <c r="D26" s="219">
        <v>200</v>
      </c>
      <c r="E26" s="222"/>
      <c r="F26" s="222">
        <f t="shared" si="1"/>
        <v>0</v>
      </c>
      <c r="G26" s="223"/>
      <c r="H26" s="224">
        <f t="shared" si="0"/>
        <v>0</v>
      </c>
    </row>
    <row r="27" spans="1:9" x14ac:dyDescent="0.25">
      <c r="A27" s="219">
        <v>23</v>
      </c>
      <c r="B27" s="219" t="s">
        <v>373</v>
      </c>
      <c r="C27" s="217" t="s">
        <v>387</v>
      </c>
      <c r="D27" s="219">
        <v>1</v>
      </c>
      <c r="E27" s="222"/>
      <c r="F27" s="222">
        <f t="shared" si="1"/>
        <v>0</v>
      </c>
      <c r="G27" s="223"/>
      <c r="H27" s="224">
        <f t="shared" si="0"/>
        <v>0</v>
      </c>
    </row>
    <row r="28" spans="1:9" x14ac:dyDescent="0.25">
      <c r="A28" s="219">
        <v>24</v>
      </c>
      <c r="B28" s="219" t="s">
        <v>373</v>
      </c>
      <c r="C28" s="217" t="s">
        <v>388</v>
      </c>
      <c r="D28" s="219">
        <v>1</v>
      </c>
      <c r="E28" s="222"/>
      <c r="F28" s="222">
        <f t="shared" si="1"/>
        <v>0</v>
      </c>
      <c r="G28" s="223"/>
      <c r="H28" s="224">
        <f t="shared" si="0"/>
        <v>0</v>
      </c>
    </row>
    <row r="29" spans="1:9" x14ac:dyDescent="0.25">
      <c r="A29" s="220">
        <v>25</v>
      </c>
      <c r="B29" s="220" t="s">
        <v>373</v>
      </c>
      <c r="C29" s="221" t="s">
        <v>389</v>
      </c>
      <c r="D29" s="220">
        <v>1</v>
      </c>
      <c r="E29" s="225"/>
      <c r="F29" s="225">
        <f t="shared" si="1"/>
        <v>0</v>
      </c>
      <c r="G29" s="223"/>
      <c r="H29" s="224">
        <f t="shared" si="0"/>
        <v>0</v>
      </c>
    </row>
    <row r="30" spans="1:9" x14ac:dyDescent="0.25">
      <c r="A30" s="219">
        <v>26</v>
      </c>
      <c r="B30" s="219" t="s">
        <v>376</v>
      </c>
      <c r="C30" s="217" t="s">
        <v>390</v>
      </c>
      <c r="D30" s="219">
        <v>200</v>
      </c>
      <c r="E30" s="222"/>
      <c r="F30" s="222">
        <f t="shared" si="1"/>
        <v>0</v>
      </c>
      <c r="G30" s="223"/>
      <c r="H30" s="224">
        <f>D30*G30</f>
        <v>0</v>
      </c>
    </row>
    <row r="31" spans="1:9" x14ac:dyDescent="0.25">
      <c r="A31" s="219">
        <v>27</v>
      </c>
      <c r="B31" s="219" t="s">
        <v>373</v>
      </c>
      <c r="C31" s="217" t="s">
        <v>391</v>
      </c>
      <c r="D31" s="219">
        <v>2</v>
      </c>
      <c r="E31" s="222"/>
      <c r="F31" s="222">
        <f t="shared" si="1"/>
        <v>0</v>
      </c>
      <c r="G31" s="223"/>
      <c r="H31" s="224">
        <f t="shared" si="0"/>
        <v>0</v>
      </c>
    </row>
    <row r="32" spans="1:9" x14ac:dyDescent="0.25">
      <c r="A32" s="219">
        <v>28</v>
      </c>
      <c r="B32" s="219" t="s">
        <v>376</v>
      </c>
      <c r="C32" s="217" t="s">
        <v>392</v>
      </c>
      <c r="D32" s="219">
        <v>1</v>
      </c>
      <c r="E32" s="222"/>
      <c r="F32" s="222">
        <f t="shared" si="1"/>
        <v>0</v>
      </c>
      <c r="G32" s="223"/>
      <c r="H32" s="224">
        <f t="shared" si="0"/>
        <v>0</v>
      </c>
    </row>
    <row r="33" spans="1:8" x14ac:dyDescent="0.25">
      <c r="A33" s="219">
        <v>29</v>
      </c>
      <c r="B33" s="219" t="s">
        <v>373</v>
      </c>
      <c r="C33" s="217" t="s">
        <v>393</v>
      </c>
      <c r="D33" s="219">
        <v>5</v>
      </c>
      <c r="E33" s="222"/>
      <c r="F33" s="222">
        <f t="shared" si="1"/>
        <v>0</v>
      </c>
      <c r="G33" s="223"/>
      <c r="H33" s="224"/>
    </row>
    <row r="34" spans="1:8" x14ac:dyDescent="0.25">
      <c r="A34" s="219">
        <v>30</v>
      </c>
      <c r="B34" s="219" t="s">
        <v>373</v>
      </c>
      <c r="C34" s="217" t="s">
        <v>394</v>
      </c>
      <c r="D34" s="219">
        <v>1</v>
      </c>
      <c r="E34" s="222"/>
      <c r="F34" s="222">
        <f t="shared" si="1"/>
        <v>0</v>
      </c>
      <c r="G34" s="223"/>
      <c r="H34" s="224"/>
    </row>
    <row r="35" spans="1:8" ht="39.6" x14ac:dyDescent="0.25">
      <c r="A35" s="219">
        <v>31</v>
      </c>
      <c r="B35" s="219" t="s">
        <v>373</v>
      </c>
      <c r="C35" s="228" t="s">
        <v>395</v>
      </c>
      <c r="D35" s="219">
        <v>1</v>
      </c>
      <c r="E35" s="222"/>
      <c r="F35" s="222">
        <f t="shared" si="1"/>
        <v>0</v>
      </c>
      <c r="G35" s="223"/>
      <c r="H35" s="224">
        <f>D35*G35</f>
        <v>0</v>
      </c>
    </row>
    <row r="36" spans="1:8" ht="26.4" x14ac:dyDescent="0.25">
      <c r="A36" s="219">
        <v>32</v>
      </c>
      <c r="B36" s="219" t="s">
        <v>376</v>
      </c>
      <c r="C36" s="229" t="s">
        <v>396</v>
      </c>
      <c r="D36" s="219">
        <v>23</v>
      </c>
      <c r="E36" s="222"/>
      <c r="F36" s="222">
        <f t="shared" si="1"/>
        <v>0</v>
      </c>
      <c r="G36" s="223"/>
      <c r="H36" s="224">
        <f>D36*G36</f>
        <v>0</v>
      </c>
    </row>
    <row r="37" spans="1:8" x14ac:dyDescent="0.25">
      <c r="A37" s="219">
        <v>33</v>
      </c>
      <c r="B37" s="219" t="s">
        <v>373</v>
      </c>
      <c r="C37" s="229" t="s">
        <v>397</v>
      </c>
      <c r="D37" s="219">
        <v>67</v>
      </c>
      <c r="E37" s="222"/>
      <c r="F37" s="222">
        <f t="shared" si="1"/>
        <v>0</v>
      </c>
      <c r="G37" s="223"/>
      <c r="H37" s="224"/>
    </row>
    <row r="38" spans="1:8" ht="26.4" x14ac:dyDescent="0.25">
      <c r="A38" s="219">
        <v>34</v>
      </c>
      <c r="B38" s="219" t="s">
        <v>376</v>
      </c>
      <c r="C38" s="229" t="s">
        <v>398</v>
      </c>
      <c r="D38" s="219">
        <v>1</v>
      </c>
      <c r="E38" s="222"/>
      <c r="F38" s="222">
        <f t="shared" si="1"/>
        <v>0</v>
      </c>
      <c r="G38" s="223"/>
      <c r="H38" s="224">
        <f>D38*G38</f>
        <v>0</v>
      </c>
    </row>
    <row r="39" spans="1:8" x14ac:dyDescent="0.25">
      <c r="A39" s="219">
        <v>35</v>
      </c>
      <c r="B39" s="219" t="s">
        <v>359</v>
      </c>
      <c r="C39" s="217" t="s">
        <v>399</v>
      </c>
      <c r="D39" s="219">
        <v>30</v>
      </c>
      <c r="E39" s="222"/>
      <c r="F39" s="222">
        <f>D39*E39</f>
        <v>0</v>
      </c>
      <c r="G39" s="223"/>
      <c r="H39" s="224">
        <f>D39*G39</f>
        <v>0</v>
      </c>
    </row>
    <row r="40" spans="1:8" x14ac:dyDescent="0.25">
      <c r="A40" s="219">
        <v>36</v>
      </c>
      <c r="B40" s="219" t="s">
        <v>376</v>
      </c>
      <c r="C40" s="217" t="s">
        <v>417</v>
      </c>
      <c r="D40" s="219">
        <v>1</v>
      </c>
      <c r="E40" s="222"/>
      <c r="F40" s="222"/>
      <c r="G40" s="223"/>
      <c r="H40" s="224">
        <f>D40*G40</f>
        <v>0</v>
      </c>
    </row>
    <row r="41" spans="1:8" x14ac:dyDescent="0.25">
      <c r="A41" s="220">
        <v>37</v>
      </c>
      <c r="B41" s="220" t="s">
        <v>359</v>
      </c>
      <c r="C41" s="221" t="s">
        <v>400</v>
      </c>
      <c r="D41" s="220">
        <v>70</v>
      </c>
      <c r="E41" s="225"/>
      <c r="F41" s="225">
        <f>D41*E41</f>
        <v>0</v>
      </c>
      <c r="G41" s="223"/>
      <c r="H41" s="224"/>
    </row>
    <row r="42" spans="1:8" ht="52.8" x14ac:dyDescent="0.25">
      <c r="A42" s="219">
        <v>38</v>
      </c>
      <c r="B42" s="219" t="s">
        <v>363</v>
      </c>
      <c r="C42" s="227" t="s">
        <v>401</v>
      </c>
      <c r="D42" s="219">
        <v>30</v>
      </c>
      <c r="E42" s="222"/>
      <c r="F42" s="222">
        <f>D42*E42</f>
        <v>0</v>
      </c>
      <c r="G42" s="223"/>
      <c r="H42" s="224">
        <f>D42*G42</f>
        <v>0</v>
      </c>
    </row>
    <row r="43" spans="1:8" x14ac:dyDescent="0.25">
      <c r="A43" s="219"/>
      <c r="B43" s="219"/>
      <c r="C43" s="230" t="s">
        <v>402</v>
      </c>
      <c r="D43" s="219"/>
      <c r="E43" s="222"/>
      <c r="F43" s="231">
        <f>SUM(F5:F42)</f>
        <v>0</v>
      </c>
      <c r="G43" s="223"/>
      <c r="H43" s="224"/>
    </row>
    <row r="44" spans="1:8" x14ac:dyDescent="0.25">
      <c r="A44" s="219"/>
      <c r="B44" s="219"/>
      <c r="C44" s="217" t="s">
        <v>403</v>
      </c>
      <c r="D44" s="219"/>
      <c r="E44" s="222"/>
      <c r="F44" s="222">
        <f>F43*0.055</f>
        <v>0</v>
      </c>
      <c r="G44" s="223"/>
      <c r="H44" s="224"/>
    </row>
    <row r="45" spans="1:8" x14ac:dyDescent="0.25">
      <c r="A45" s="219"/>
      <c r="B45" s="219"/>
      <c r="C45" s="217"/>
      <c r="D45" s="219"/>
      <c r="E45" s="222"/>
      <c r="F45" s="222">
        <f>SUM(F43:F44)</f>
        <v>0</v>
      </c>
      <c r="G45" s="223"/>
      <c r="H45" s="224"/>
    </row>
    <row r="46" spans="1:8" x14ac:dyDescent="0.25">
      <c r="A46" s="219"/>
      <c r="B46" s="219"/>
      <c r="C46" s="217"/>
      <c r="D46" s="219"/>
      <c r="E46" s="222"/>
      <c r="F46" s="222"/>
      <c r="G46" s="223"/>
      <c r="H46" s="224"/>
    </row>
    <row r="47" spans="1:8" x14ac:dyDescent="0.25">
      <c r="A47" s="219"/>
      <c r="B47" s="219"/>
      <c r="C47" s="217"/>
      <c r="D47" s="219"/>
      <c r="E47" s="222"/>
      <c r="F47" s="222"/>
      <c r="G47" s="221"/>
    </row>
    <row r="48" spans="1:8" x14ac:dyDescent="0.25">
      <c r="A48" s="219"/>
      <c r="B48" s="219"/>
      <c r="C48" s="232" t="s">
        <v>404</v>
      </c>
      <c r="D48" s="219"/>
      <c r="E48" s="222"/>
      <c r="F48" s="222"/>
      <c r="G48" s="221"/>
      <c r="H48" s="231">
        <f>SUM(H5:H47)</f>
        <v>0</v>
      </c>
    </row>
    <row r="49" spans="1:8" x14ac:dyDescent="0.25">
      <c r="A49" s="219"/>
      <c r="B49" s="219"/>
      <c r="C49" s="221" t="s">
        <v>405</v>
      </c>
      <c r="D49" s="219"/>
      <c r="E49" s="222"/>
      <c r="F49" s="222"/>
      <c r="G49" s="221"/>
      <c r="H49" s="222">
        <f>H48*0.03</f>
        <v>0</v>
      </c>
    </row>
    <row r="50" spans="1:8" x14ac:dyDescent="0.25">
      <c r="A50" s="219"/>
      <c r="B50" s="219"/>
      <c r="C50" s="221" t="s">
        <v>406</v>
      </c>
      <c r="D50" s="219"/>
      <c r="E50" s="222"/>
      <c r="F50" s="222"/>
      <c r="G50" s="221"/>
      <c r="H50" s="222">
        <f>H48*0.02</f>
        <v>0</v>
      </c>
    </row>
    <row r="51" spans="1:8" x14ac:dyDescent="0.25">
      <c r="A51" s="219"/>
      <c r="B51" s="219"/>
      <c r="C51" s="221" t="s">
        <v>407</v>
      </c>
      <c r="D51" s="219"/>
      <c r="E51" s="222"/>
      <c r="F51" s="222"/>
      <c r="G51" s="221"/>
      <c r="H51" s="222">
        <f>H48*0.03</f>
        <v>0</v>
      </c>
    </row>
    <row r="52" spans="1:8" x14ac:dyDescent="0.25">
      <c r="A52" s="219"/>
      <c r="B52" s="219"/>
      <c r="C52" s="221" t="s">
        <v>408</v>
      </c>
      <c r="D52" s="219"/>
      <c r="E52" s="222"/>
      <c r="F52" s="222"/>
      <c r="G52" s="221"/>
      <c r="H52" s="238">
        <f>SUM(H48:H51)</f>
        <v>0</v>
      </c>
    </row>
    <row r="53" spans="1:8" x14ac:dyDescent="0.25">
      <c r="A53" s="219"/>
      <c r="B53" s="219"/>
      <c r="C53" s="217"/>
      <c r="D53" s="219"/>
      <c r="E53" s="222"/>
      <c r="F53" s="222"/>
    </row>
    <row r="54" spans="1:8" x14ac:dyDescent="0.25">
      <c r="A54" s="219"/>
      <c r="B54" s="219"/>
      <c r="C54" s="217"/>
      <c r="D54" s="219"/>
      <c r="E54" s="222"/>
      <c r="F54" s="222"/>
    </row>
    <row r="55" spans="1:8" x14ac:dyDescent="0.25">
      <c r="A55" s="219"/>
      <c r="B55" s="219"/>
      <c r="C55" s="217"/>
      <c r="D55" s="219"/>
      <c r="E55" s="222"/>
      <c r="F55" s="222"/>
    </row>
    <row r="56" spans="1:8" x14ac:dyDescent="0.25">
      <c r="A56" s="219"/>
      <c r="B56" s="219"/>
      <c r="C56" s="230"/>
      <c r="D56" s="219"/>
      <c r="E56" s="222"/>
      <c r="F56" s="231"/>
    </row>
    <row r="57" spans="1:8" x14ac:dyDescent="0.25">
      <c r="A57" s="219"/>
      <c r="B57" s="219"/>
      <c r="C57" s="217"/>
      <c r="D57" s="219"/>
      <c r="E57" s="222"/>
      <c r="F57" s="233"/>
    </row>
    <row r="58" spans="1:8" x14ac:dyDescent="0.25">
      <c r="A58" s="219"/>
      <c r="B58" s="219"/>
      <c r="C58" s="217"/>
      <c r="D58" s="219"/>
      <c r="E58" s="222"/>
      <c r="F58" s="233"/>
    </row>
    <row r="59" spans="1:8" x14ac:dyDescent="0.25">
      <c r="A59" s="234"/>
      <c r="B59" s="234"/>
      <c r="C59" s="235"/>
      <c r="D59" s="234"/>
      <c r="E59" s="236"/>
      <c r="F59" s="236"/>
    </row>
    <row r="60" spans="1:8" x14ac:dyDescent="0.25">
      <c r="A60" s="219"/>
      <c r="B60" s="219"/>
      <c r="C60" s="237"/>
      <c r="D60" s="219"/>
      <c r="E60" s="222"/>
      <c r="F60" s="222"/>
    </row>
    <row r="61" spans="1:8" x14ac:dyDescent="0.25">
      <c r="A61" s="219"/>
      <c r="B61" s="219"/>
      <c r="C61" s="217"/>
      <c r="D61" s="219"/>
      <c r="E61" s="222"/>
      <c r="F61" s="222"/>
    </row>
    <row r="62" spans="1:8" x14ac:dyDescent="0.25">
      <c r="A62" s="219"/>
      <c r="B62" s="219"/>
      <c r="C62" s="217"/>
      <c r="D62" s="219"/>
      <c r="E62" s="222"/>
      <c r="F62" s="222"/>
    </row>
    <row r="63" spans="1:8" x14ac:dyDescent="0.25">
      <c r="A63" s="219"/>
      <c r="B63" s="219"/>
      <c r="C63" s="217"/>
      <c r="D63" s="219"/>
      <c r="E63" s="222"/>
      <c r="F63" s="222"/>
    </row>
    <row r="64" spans="1:8" x14ac:dyDescent="0.25">
      <c r="A64" s="219"/>
      <c r="B64" s="219"/>
      <c r="C64" s="217"/>
      <c r="D64" s="219"/>
      <c r="E64" s="222"/>
      <c r="F64" s="222"/>
    </row>
    <row r="65" spans="1:7" x14ac:dyDescent="0.25">
      <c r="A65" s="219"/>
      <c r="B65" s="219"/>
      <c r="C65" s="217"/>
      <c r="D65" s="219"/>
      <c r="E65" s="222"/>
      <c r="F65" s="222"/>
    </row>
    <row r="66" spans="1:7" x14ac:dyDescent="0.25">
      <c r="A66" s="219"/>
      <c r="B66" s="219"/>
      <c r="C66" s="217"/>
      <c r="D66" s="219"/>
      <c r="E66" s="222"/>
      <c r="F66" s="222"/>
    </row>
    <row r="67" spans="1:7" x14ac:dyDescent="0.25">
      <c r="A67" s="219"/>
      <c r="B67" s="219"/>
      <c r="C67" s="217"/>
      <c r="D67" s="219"/>
      <c r="E67" s="222"/>
      <c r="F67" s="222"/>
    </row>
    <row r="68" spans="1:7" x14ac:dyDescent="0.25">
      <c r="A68" s="219"/>
      <c r="B68" s="219"/>
      <c r="C68" s="230"/>
      <c r="D68" s="219"/>
      <c r="E68" s="222"/>
      <c r="F68" s="231"/>
    </row>
    <row r="69" spans="1:7" x14ac:dyDescent="0.25">
      <c r="A69" s="219"/>
      <c r="B69" s="219"/>
      <c r="C69" s="217"/>
      <c r="D69" s="219"/>
      <c r="E69" s="222"/>
      <c r="F69" s="222"/>
    </row>
    <row r="70" spans="1:7" x14ac:dyDescent="0.25">
      <c r="A70" s="219"/>
      <c r="B70" s="219"/>
      <c r="C70" s="217"/>
      <c r="D70" s="219"/>
      <c r="E70" s="222"/>
      <c r="F70" s="222"/>
    </row>
    <row r="71" spans="1:7" x14ac:dyDescent="0.25">
      <c r="A71" s="219"/>
      <c r="B71" s="219"/>
      <c r="C71" s="217"/>
      <c r="D71" s="219"/>
      <c r="E71" s="222"/>
      <c r="F71" s="222"/>
      <c r="G71" s="238"/>
    </row>
    <row r="72" spans="1:7" x14ac:dyDescent="0.25">
      <c r="A72" s="219"/>
      <c r="B72" s="219"/>
      <c r="C72" s="217"/>
      <c r="D72" s="219"/>
      <c r="E72" s="222"/>
      <c r="F72" s="222"/>
      <c r="G72" s="238"/>
    </row>
    <row r="73" spans="1:7" x14ac:dyDescent="0.25">
      <c r="A73" s="219"/>
      <c r="B73" s="219"/>
      <c r="C73" s="221"/>
      <c r="D73" s="219"/>
      <c r="E73" s="222"/>
      <c r="F73" s="222"/>
      <c r="G73" s="238"/>
    </row>
    <row r="74" spans="1:7" x14ac:dyDescent="0.25">
      <c r="A74" s="220"/>
      <c r="B74" s="220"/>
      <c r="C74" s="221"/>
      <c r="D74" s="220"/>
      <c r="E74" s="225"/>
      <c r="F74" s="225"/>
    </row>
    <row r="75" spans="1:7" x14ac:dyDescent="0.25">
      <c r="A75" s="220"/>
      <c r="B75" s="220"/>
      <c r="C75" s="217"/>
      <c r="D75" s="220"/>
      <c r="E75" s="225"/>
      <c r="F75" s="225"/>
    </row>
    <row r="76" spans="1:7" x14ac:dyDescent="0.25">
      <c r="A76" s="220"/>
      <c r="B76" s="220"/>
      <c r="C76" s="217"/>
      <c r="D76" s="220"/>
      <c r="E76" s="225"/>
      <c r="F76" s="225"/>
    </row>
    <row r="77" spans="1:7" x14ac:dyDescent="0.25">
      <c r="A77" s="219"/>
      <c r="B77" s="219"/>
      <c r="C77" s="230"/>
      <c r="D77" s="219"/>
      <c r="E77" s="222"/>
      <c r="F77" s="231"/>
    </row>
    <row r="78" spans="1:7" x14ac:dyDescent="0.25">
      <c r="A78" s="219"/>
      <c r="B78" s="219"/>
      <c r="C78" s="217"/>
      <c r="D78" s="219"/>
      <c r="E78" s="222"/>
      <c r="F78" s="233"/>
    </row>
    <row r="79" spans="1:7" x14ac:dyDescent="0.25">
      <c r="A79" s="219"/>
      <c r="B79" s="219"/>
      <c r="C79" s="217"/>
      <c r="D79" s="219"/>
      <c r="E79" s="222"/>
      <c r="F79" s="233"/>
    </row>
    <row r="80" spans="1:7" x14ac:dyDescent="0.25">
      <c r="A80" s="219"/>
      <c r="B80" s="219"/>
      <c r="C80" s="217"/>
      <c r="D80" s="219"/>
      <c r="E80" s="222"/>
      <c r="F80" s="222"/>
    </row>
    <row r="81" spans="1:7" x14ac:dyDescent="0.25">
      <c r="A81" s="219"/>
      <c r="B81" s="219"/>
      <c r="C81" s="217"/>
      <c r="D81" s="219"/>
      <c r="E81" s="222"/>
      <c r="F81" s="222"/>
    </row>
    <row r="82" spans="1:7" x14ac:dyDescent="0.25">
      <c r="A82" s="219"/>
      <c r="B82" s="219"/>
      <c r="C82" s="221"/>
      <c r="D82" s="219"/>
      <c r="E82" s="222"/>
      <c r="F82" s="222"/>
    </row>
    <row r="83" spans="1:7" x14ac:dyDescent="0.25">
      <c r="A83" s="219"/>
      <c r="B83" s="219"/>
      <c r="C83" s="217"/>
      <c r="D83" s="219"/>
      <c r="E83" s="222"/>
      <c r="F83" s="222"/>
    </row>
    <row r="84" spans="1:7" x14ac:dyDescent="0.25">
      <c r="A84" s="219"/>
      <c r="B84" s="219"/>
      <c r="C84" s="217"/>
      <c r="D84" s="219"/>
      <c r="E84" s="222"/>
      <c r="F84" s="222"/>
    </row>
    <row r="85" spans="1:7" x14ac:dyDescent="0.25">
      <c r="A85" s="219"/>
      <c r="B85" s="219"/>
      <c r="C85" s="221"/>
      <c r="D85" s="219"/>
      <c r="E85" s="222"/>
      <c r="F85" s="222"/>
    </row>
    <row r="86" spans="1:7" x14ac:dyDescent="0.25">
      <c r="A86" s="219"/>
      <c r="B86" s="219"/>
      <c r="C86" s="239"/>
      <c r="D86" s="219"/>
      <c r="E86" s="222"/>
      <c r="F86" s="222"/>
    </row>
    <row r="87" spans="1:7" x14ac:dyDescent="0.25">
      <c r="A87" s="219"/>
      <c r="B87" s="219"/>
      <c r="C87" s="221"/>
      <c r="D87" s="219"/>
      <c r="E87" s="222"/>
      <c r="F87" s="222"/>
    </row>
    <row r="88" spans="1:7" x14ac:dyDescent="0.25">
      <c r="A88" s="219"/>
      <c r="B88" s="219"/>
      <c r="C88" s="221"/>
      <c r="D88" s="219"/>
      <c r="E88" s="222"/>
      <c r="F88" s="222"/>
    </row>
    <row r="89" spans="1:7" x14ac:dyDescent="0.25">
      <c r="A89" s="219"/>
      <c r="B89" s="219"/>
      <c r="C89" s="230"/>
      <c r="D89" s="219"/>
      <c r="E89" s="222"/>
      <c r="F89" s="231"/>
    </row>
    <row r="90" spans="1:7" x14ac:dyDescent="0.25">
      <c r="A90" s="219"/>
      <c r="B90" s="219"/>
      <c r="C90" s="217"/>
      <c r="D90" s="219"/>
      <c r="E90" s="222"/>
      <c r="F90" s="222"/>
    </row>
    <row r="91" spans="1:7" x14ac:dyDescent="0.25">
      <c r="A91" s="219"/>
      <c r="B91" s="219"/>
      <c r="C91" s="217"/>
      <c r="D91" s="219"/>
      <c r="E91" s="222"/>
      <c r="F91" s="222"/>
    </row>
    <row r="92" spans="1:7" x14ac:dyDescent="0.25">
      <c r="A92" s="219"/>
      <c r="B92" s="219"/>
      <c r="C92" s="221"/>
      <c r="D92" s="219"/>
      <c r="E92" s="222"/>
      <c r="F92" s="222"/>
      <c r="G92" s="238"/>
    </row>
    <row r="93" spans="1:7" x14ac:dyDescent="0.25">
      <c r="A93" s="219"/>
      <c r="B93" s="219"/>
      <c r="C93" s="221"/>
      <c r="D93" s="219"/>
      <c r="E93" s="222"/>
      <c r="F93" s="222"/>
      <c r="G93" s="238"/>
    </row>
    <row r="94" spans="1:7" x14ac:dyDescent="0.25">
      <c r="A94" s="219"/>
      <c r="B94" s="219"/>
      <c r="C94" s="221"/>
      <c r="D94" s="219"/>
      <c r="E94" s="222"/>
      <c r="F94" s="222"/>
      <c r="G94" s="238"/>
    </row>
    <row r="95" spans="1:7" x14ac:dyDescent="0.25">
      <c r="A95" s="220"/>
      <c r="B95" s="220"/>
      <c r="C95" s="221"/>
      <c r="D95" s="220"/>
      <c r="E95" s="225"/>
      <c r="F95" s="225"/>
    </row>
    <row r="96" spans="1:7" x14ac:dyDescent="0.25">
      <c r="A96" s="220"/>
      <c r="B96" s="220"/>
      <c r="C96" s="239"/>
      <c r="D96" s="220"/>
      <c r="E96" s="225"/>
      <c r="F96" s="225"/>
    </row>
    <row r="97" spans="1:6" x14ac:dyDescent="0.25">
      <c r="A97" s="219"/>
      <c r="B97" s="219"/>
      <c r="C97" s="230"/>
      <c r="D97" s="219"/>
      <c r="E97" s="222"/>
      <c r="F97" s="231"/>
    </row>
    <row r="98" spans="1:6" x14ac:dyDescent="0.25">
      <c r="A98" s="219"/>
      <c r="B98" s="219"/>
      <c r="C98" s="217"/>
      <c r="D98" s="219"/>
      <c r="E98" s="222"/>
      <c r="F98" s="233"/>
    </row>
    <row r="99" spans="1:6" x14ac:dyDescent="0.25">
      <c r="A99" s="219"/>
      <c r="B99" s="219"/>
      <c r="C99" s="217"/>
      <c r="D99" s="219"/>
      <c r="E99" s="222"/>
      <c r="F99" s="233"/>
    </row>
    <row r="102" spans="1:6" x14ac:dyDescent="0.25">
      <c r="C102" s="239"/>
      <c r="D102" s="220"/>
    </row>
    <row r="103" spans="1:6" x14ac:dyDescent="0.25">
      <c r="C103" s="221"/>
      <c r="D103" s="220"/>
    </row>
    <row r="104" spans="1:6" x14ac:dyDescent="0.25">
      <c r="C104" s="221"/>
      <c r="D104" s="220"/>
    </row>
    <row r="105" spans="1:6" x14ac:dyDescent="0.25">
      <c r="C105" s="221"/>
      <c r="D105" s="220"/>
    </row>
    <row r="106" spans="1:6" x14ac:dyDescent="0.25">
      <c r="C106" s="221"/>
      <c r="D106" s="220"/>
    </row>
    <row r="107" spans="1:6" x14ac:dyDescent="0.25">
      <c r="C107" s="221"/>
      <c r="D107" s="220"/>
    </row>
    <row r="108" spans="1:6" x14ac:dyDescent="0.25">
      <c r="C108" s="221"/>
      <c r="D108" s="220"/>
    </row>
    <row r="109" spans="1:6" x14ac:dyDescent="0.25">
      <c r="C109" s="221"/>
      <c r="D109" s="220"/>
    </row>
    <row r="110" spans="1:6" x14ac:dyDescent="0.25">
      <c r="C110" s="221"/>
      <c r="D110" s="220"/>
    </row>
    <row r="111" spans="1:6" x14ac:dyDescent="0.25">
      <c r="C111" s="221"/>
      <c r="D111" s="220"/>
    </row>
  </sheetData>
  <printOptions gridLines="1"/>
  <pageMargins left="0.39370078740157483" right="0.39370078740157483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2"/>
  <sheetViews>
    <sheetView showGridLines="0" workbookViewId="0">
      <pane ySplit="1" topLeftCell="A73" activePane="bottomLeft" state="frozen"/>
      <selection pane="bottomLeft" activeCell="I131" sqref="I131"/>
    </sheetView>
  </sheetViews>
  <sheetFormatPr defaultRowHeight="13.8" x14ac:dyDescent="0.3"/>
  <cols>
    <col min="1" max="1" width="7.140625" customWidth="1"/>
    <col min="2" max="2" width="1.42578125" customWidth="1"/>
    <col min="3" max="3" width="3.42578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10.42578125" customWidth="1"/>
    <col min="9" max="9" width="10.85546875" customWidth="1"/>
    <col min="10" max="10" width="22.425781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42578125" style="210" customWidth="1"/>
    <col min="23" max="23" width="14" style="210" customWidth="1"/>
    <col min="24" max="24" width="10.42578125" style="210" customWidth="1"/>
    <col min="25" max="25" width="12.85546875" style="210" customWidth="1"/>
    <col min="26" max="26" width="9.42578125" style="210" customWidth="1"/>
    <col min="27" max="27" width="12.85546875" style="210" customWidth="1"/>
    <col min="28" max="28" width="14" style="210" customWidth="1"/>
    <col min="29" max="29" width="9.42578125" style="210" customWidth="1"/>
    <col min="30" max="30" width="12.85546875" customWidth="1"/>
    <col min="31" max="31" width="14" customWidth="1"/>
    <col min="44" max="65" width="9.140625" hidden="1"/>
  </cols>
  <sheetData>
    <row r="1" spans="1:70" ht="21.75" customHeight="1" x14ac:dyDescent="0.3">
      <c r="A1" s="45"/>
      <c r="B1" s="10"/>
      <c r="C1" s="10"/>
      <c r="D1" s="11" t="s">
        <v>0</v>
      </c>
      <c r="E1" s="10"/>
      <c r="F1" s="46" t="s">
        <v>46</v>
      </c>
      <c r="G1" s="254" t="s">
        <v>47</v>
      </c>
      <c r="H1" s="254"/>
      <c r="I1" s="10"/>
      <c r="J1" s="46" t="s">
        <v>48</v>
      </c>
      <c r="K1" s="11" t="s">
        <v>49</v>
      </c>
      <c r="L1" s="46" t="s">
        <v>50</v>
      </c>
      <c r="M1" s="46"/>
      <c r="N1" s="46"/>
      <c r="O1" s="46"/>
      <c r="P1" s="46"/>
      <c r="Q1" s="46"/>
      <c r="R1" s="46"/>
      <c r="S1" s="46"/>
      <c r="T1" s="46"/>
      <c r="U1" s="47"/>
      <c r="V1" s="207"/>
      <c r="W1" s="209"/>
      <c r="X1" s="209"/>
      <c r="Y1" s="209"/>
      <c r="Z1" s="209"/>
      <c r="AA1" s="209"/>
      <c r="AB1" s="209"/>
      <c r="AC1" s="209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</row>
    <row r="2" spans="1:70" ht="36.9" customHeight="1" x14ac:dyDescent="0.3">
      <c r="L2" s="255" t="s">
        <v>3</v>
      </c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3" t="s">
        <v>41</v>
      </c>
    </row>
    <row r="3" spans="1:70" ht="6.9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6"/>
      <c r="AT3" s="13" t="s">
        <v>39</v>
      </c>
    </row>
    <row r="4" spans="1:70" ht="36.9" customHeight="1" x14ac:dyDescent="0.3">
      <c r="B4" s="17"/>
      <c r="C4" s="18"/>
      <c r="D4" s="19" t="s">
        <v>51</v>
      </c>
      <c r="E4" s="18"/>
      <c r="F4" s="18"/>
      <c r="G4" s="18"/>
      <c r="H4" s="18"/>
      <c r="I4" s="18"/>
      <c r="J4" s="18"/>
      <c r="K4" s="20"/>
      <c r="M4" s="21" t="s">
        <v>5</v>
      </c>
      <c r="AT4" s="13" t="s">
        <v>2</v>
      </c>
    </row>
    <row r="5" spans="1:70" ht="6.9" customHeight="1" x14ac:dyDescent="0.3">
      <c r="B5" s="17"/>
      <c r="C5" s="18"/>
      <c r="D5" s="18"/>
      <c r="E5" s="18"/>
      <c r="F5" s="18"/>
      <c r="G5" s="18"/>
      <c r="H5" s="18"/>
      <c r="I5" s="18"/>
      <c r="J5" s="18"/>
      <c r="K5" s="20"/>
    </row>
    <row r="6" spans="1:70" x14ac:dyDescent="0.3">
      <c r="B6" s="17"/>
      <c r="C6" s="18"/>
      <c r="D6" s="23" t="s">
        <v>6</v>
      </c>
      <c r="E6" s="18"/>
      <c r="F6" s="18"/>
      <c r="G6" s="18"/>
      <c r="H6" s="18"/>
      <c r="I6" s="18"/>
      <c r="J6" s="18"/>
      <c r="K6" s="20"/>
    </row>
    <row r="7" spans="1:70" ht="14.4" customHeight="1" x14ac:dyDescent="0.3">
      <c r="B7" s="17"/>
      <c r="C7" s="18"/>
      <c r="D7" s="18"/>
      <c r="E7" s="257" t="s">
        <v>347</v>
      </c>
      <c r="F7" s="264"/>
      <c r="G7" s="264"/>
      <c r="H7" s="264"/>
      <c r="I7" s="18"/>
      <c r="J7" s="18"/>
      <c r="K7" s="20"/>
    </row>
    <row r="8" spans="1:70" x14ac:dyDescent="0.3">
      <c r="B8" s="17"/>
      <c r="C8" s="18"/>
      <c r="D8" s="23" t="s">
        <v>52</v>
      </c>
      <c r="E8" s="18"/>
      <c r="F8" s="18"/>
      <c r="G8" s="18"/>
      <c r="H8" s="18"/>
      <c r="I8" s="18"/>
      <c r="J8" s="18"/>
      <c r="K8" s="20"/>
    </row>
    <row r="9" spans="1:70" s="1" customFormat="1" ht="14.4" customHeight="1" x14ac:dyDescent="0.3">
      <c r="B9" s="24"/>
      <c r="C9" s="25"/>
      <c r="D9" s="25"/>
      <c r="E9" s="257" t="s">
        <v>345</v>
      </c>
      <c r="F9" s="258"/>
      <c r="G9" s="258"/>
      <c r="H9" s="258"/>
      <c r="I9" s="25"/>
      <c r="J9" s="25"/>
      <c r="K9" s="26"/>
      <c r="V9" s="208"/>
      <c r="W9" s="208"/>
      <c r="X9" s="208"/>
      <c r="Y9" s="208"/>
      <c r="Z9" s="208"/>
      <c r="AA9" s="208"/>
      <c r="AB9" s="208"/>
      <c r="AC9" s="208"/>
    </row>
    <row r="10" spans="1:70" s="1" customFormat="1" x14ac:dyDescent="0.3">
      <c r="B10" s="24"/>
      <c r="C10" s="25"/>
      <c r="D10" s="23" t="s">
        <v>53</v>
      </c>
      <c r="E10" s="25"/>
      <c r="F10" s="25"/>
      <c r="G10" s="25"/>
      <c r="H10" s="25"/>
      <c r="I10" s="25"/>
      <c r="J10" s="25"/>
      <c r="K10" s="26"/>
      <c r="V10" s="208"/>
      <c r="W10" s="208"/>
      <c r="X10" s="208"/>
      <c r="Y10" s="208"/>
      <c r="Z10" s="208"/>
      <c r="AA10" s="208"/>
      <c r="AB10" s="208"/>
      <c r="AC10" s="208"/>
    </row>
    <row r="11" spans="1:70" s="1" customFormat="1" ht="36.9" customHeight="1" x14ac:dyDescent="0.3">
      <c r="B11" s="24"/>
      <c r="C11" s="25"/>
      <c r="D11" s="25"/>
      <c r="E11" s="259" t="s">
        <v>348</v>
      </c>
      <c r="F11" s="258"/>
      <c r="G11" s="258"/>
      <c r="H11" s="258"/>
      <c r="I11" s="25"/>
      <c r="J11" s="25"/>
      <c r="K11" s="26"/>
      <c r="V11" s="208"/>
      <c r="W11" s="208"/>
      <c r="X11" s="208"/>
      <c r="Y11" s="208"/>
      <c r="Z11" s="208"/>
      <c r="AA11" s="208"/>
      <c r="AB11" s="208"/>
      <c r="AC11" s="208"/>
    </row>
    <row r="12" spans="1:70" s="1" customFormat="1" x14ac:dyDescent="0.3">
      <c r="B12" s="24"/>
      <c r="C12" s="25"/>
      <c r="D12" s="25"/>
      <c r="E12" s="25"/>
      <c r="F12" s="25"/>
      <c r="G12" s="25"/>
      <c r="H12" s="25"/>
      <c r="I12" s="25"/>
      <c r="J12" s="25"/>
      <c r="K12" s="26"/>
      <c r="V12" s="208"/>
      <c r="W12" s="208"/>
      <c r="X12" s="208"/>
      <c r="Y12" s="208"/>
      <c r="Z12" s="208"/>
      <c r="AA12" s="208"/>
      <c r="AB12" s="208"/>
      <c r="AC12" s="208"/>
    </row>
    <row r="13" spans="1:70" s="1" customFormat="1" ht="14.4" customHeight="1" x14ac:dyDescent="0.3">
      <c r="B13" s="24"/>
      <c r="C13" s="25"/>
      <c r="D13" s="23" t="s">
        <v>7</v>
      </c>
      <c r="E13" s="25"/>
      <c r="F13" s="22" t="s">
        <v>1</v>
      </c>
      <c r="G13" s="25"/>
      <c r="H13" s="25"/>
      <c r="I13" s="23" t="s">
        <v>8</v>
      </c>
      <c r="J13" s="22" t="s">
        <v>1</v>
      </c>
      <c r="K13" s="26"/>
      <c r="V13" s="208"/>
      <c r="W13" s="208"/>
      <c r="X13" s="208"/>
      <c r="Y13" s="208"/>
      <c r="Z13" s="208"/>
      <c r="AA13" s="208"/>
      <c r="AB13" s="208"/>
      <c r="AC13" s="208"/>
    </row>
    <row r="14" spans="1:70" s="1" customFormat="1" ht="14.4" customHeight="1" x14ac:dyDescent="0.3">
      <c r="B14" s="24"/>
      <c r="C14" s="25"/>
      <c r="D14" s="23" t="s">
        <v>9</v>
      </c>
      <c r="E14" s="25"/>
      <c r="F14" s="22" t="s">
        <v>10</v>
      </c>
      <c r="G14" s="25"/>
      <c r="H14" s="25"/>
      <c r="I14" s="23" t="s">
        <v>11</v>
      </c>
      <c r="J14" s="48">
        <v>43282</v>
      </c>
      <c r="K14" s="26"/>
      <c r="V14" s="208"/>
      <c r="W14" s="208"/>
      <c r="X14" s="208"/>
      <c r="Y14" s="208"/>
      <c r="Z14" s="208"/>
      <c r="AA14" s="208"/>
      <c r="AB14" s="208"/>
      <c r="AC14" s="208"/>
    </row>
    <row r="15" spans="1:70" s="1" customFormat="1" ht="10.95" customHeight="1" x14ac:dyDescent="0.3">
      <c r="B15" s="24"/>
      <c r="C15" s="25"/>
      <c r="D15" s="25"/>
      <c r="E15" s="25"/>
      <c r="F15" s="25"/>
      <c r="G15" s="25"/>
      <c r="H15" s="25"/>
      <c r="I15" s="25"/>
      <c r="J15" s="25"/>
      <c r="K15" s="26"/>
      <c r="V15" s="208"/>
      <c r="W15" s="208"/>
      <c r="X15" s="208"/>
      <c r="Y15" s="208"/>
      <c r="Z15" s="208"/>
      <c r="AA15" s="208"/>
      <c r="AB15" s="208"/>
      <c r="AC15" s="208"/>
    </row>
    <row r="16" spans="1:70" s="1" customFormat="1" ht="14.4" customHeight="1" x14ac:dyDescent="0.3">
      <c r="B16" s="24"/>
      <c r="C16" s="25"/>
      <c r="D16" s="23" t="s">
        <v>12</v>
      </c>
      <c r="E16" s="25"/>
      <c r="F16" s="25"/>
      <c r="G16" s="25"/>
      <c r="H16" s="25"/>
      <c r="I16" s="23" t="s">
        <v>13</v>
      </c>
      <c r="J16" s="22" t="s">
        <v>1</v>
      </c>
      <c r="K16" s="26"/>
      <c r="V16" s="208"/>
      <c r="W16" s="208"/>
      <c r="X16" s="208"/>
      <c r="Y16" s="208"/>
      <c r="Z16" s="208"/>
      <c r="AA16" s="208"/>
      <c r="AB16" s="208"/>
      <c r="AC16" s="208"/>
    </row>
    <row r="17" spans="2:29" s="1" customFormat="1" ht="18" customHeight="1" x14ac:dyDescent="0.3">
      <c r="B17" s="24"/>
      <c r="C17" s="25"/>
      <c r="D17" s="25"/>
      <c r="E17" s="22" t="s">
        <v>54</v>
      </c>
      <c r="F17" s="25"/>
      <c r="G17" s="25"/>
      <c r="H17" s="25"/>
      <c r="I17" s="23" t="s">
        <v>14</v>
      </c>
      <c r="J17" s="22" t="s">
        <v>1</v>
      </c>
      <c r="K17" s="26"/>
      <c r="V17" s="208"/>
      <c r="W17" s="208"/>
      <c r="X17" s="208"/>
      <c r="Y17" s="208"/>
      <c r="Z17" s="208"/>
      <c r="AA17" s="208"/>
      <c r="AB17" s="208"/>
      <c r="AC17" s="208"/>
    </row>
    <row r="18" spans="2:29" s="1" customFormat="1" ht="6.9" customHeight="1" x14ac:dyDescent="0.3">
      <c r="B18" s="24"/>
      <c r="C18" s="25"/>
      <c r="D18" s="25"/>
      <c r="E18" s="25"/>
      <c r="F18" s="25"/>
      <c r="G18" s="25"/>
      <c r="H18" s="25"/>
      <c r="I18" s="25"/>
      <c r="J18" s="25"/>
      <c r="K18" s="26"/>
      <c r="V18" s="208"/>
      <c r="W18" s="208"/>
      <c r="X18" s="208"/>
      <c r="Y18" s="208"/>
      <c r="Z18" s="208"/>
      <c r="AA18" s="208"/>
      <c r="AB18" s="208"/>
      <c r="AC18" s="208"/>
    </row>
    <row r="19" spans="2:29" s="1" customFormat="1" ht="14.4" customHeight="1" x14ac:dyDescent="0.3">
      <c r="B19" s="24"/>
      <c r="C19" s="25"/>
      <c r="D19" s="23" t="s">
        <v>15</v>
      </c>
      <c r="E19" s="25"/>
      <c r="F19" s="25"/>
      <c r="G19" s="25"/>
      <c r="H19" s="25"/>
      <c r="I19" s="23" t="s">
        <v>13</v>
      </c>
      <c r="J19" s="22"/>
      <c r="K19" s="26"/>
      <c r="V19" s="208"/>
      <c r="W19" s="208"/>
      <c r="X19" s="208"/>
      <c r="Y19" s="208"/>
      <c r="Z19" s="208"/>
      <c r="AA19" s="208"/>
      <c r="AB19" s="208"/>
      <c r="AC19" s="208"/>
    </row>
    <row r="20" spans="2:29" s="1" customFormat="1" ht="18" customHeight="1" x14ac:dyDescent="0.3">
      <c r="B20" s="24"/>
      <c r="C20" s="25"/>
      <c r="D20" s="25"/>
      <c r="E20" s="22"/>
      <c r="F20" s="25"/>
      <c r="G20" s="25"/>
      <c r="H20" s="25"/>
      <c r="I20" s="23" t="s">
        <v>14</v>
      </c>
      <c r="J20" s="22"/>
      <c r="K20" s="26"/>
      <c r="V20" s="208"/>
      <c r="W20" s="208"/>
      <c r="X20" s="208"/>
      <c r="Y20" s="208"/>
      <c r="Z20" s="208"/>
      <c r="AA20" s="208"/>
      <c r="AB20" s="208"/>
      <c r="AC20" s="208"/>
    </row>
    <row r="21" spans="2:29" s="1" customFormat="1" ht="6.9" customHeight="1" x14ac:dyDescent="0.3">
      <c r="B21" s="24"/>
      <c r="C21" s="25"/>
      <c r="D21" s="25"/>
      <c r="E21" s="25"/>
      <c r="F21" s="25"/>
      <c r="G21" s="25"/>
      <c r="H21" s="25"/>
      <c r="I21" s="25"/>
      <c r="J21" s="25"/>
      <c r="K21" s="26"/>
      <c r="V21" s="208"/>
      <c r="W21" s="208"/>
      <c r="X21" s="208"/>
      <c r="Y21" s="208"/>
      <c r="Z21" s="208"/>
      <c r="AA21" s="208"/>
      <c r="AB21" s="208"/>
      <c r="AC21" s="208"/>
    </row>
    <row r="22" spans="2:29" s="1" customFormat="1" ht="14.4" customHeight="1" x14ac:dyDescent="0.3">
      <c r="B22" s="24"/>
      <c r="C22" s="25"/>
      <c r="D22" s="23" t="s">
        <v>16</v>
      </c>
      <c r="E22" s="25"/>
      <c r="F22" s="25"/>
      <c r="G22" s="25"/>
      <c r="H22" s="25"/>
      <c r="I22" s="23" t="s">
        <v>13</v>
      </c>
      <c r="J22" s="22" t="s">
        <v>1</v>
      </c>
      <c r="K22" s="26"/>
      <c r="V22" s="208"/>
      <c r="W22" s="208"/>
      <c r="X22" s="208"/>
      <c r="Y22" s="208"/>
      <c r="Z22" s="208"/>
      <c r="AA22" s="208"/>
      <c r="AB22" s="208"/>
      <c r="AC22" s="208"/>
    </row>
    <row r="23" spans="2:29" s="1" customFormat="1" ht="18" customHeight="1" x14ac:dyDescent="0.3">
      <c r="B23" s="24"/>
      <c r="C23" s="25"/>
      <c r="D23" s="25"/>
      <c r="E23" s="22" t="s">
        <v>17</v>
      </c>
      <c r="F23" s="25"/>
      <c r="G23" s="25"/>
      <c r="H23" s="25"/>
      <c r="I23" s="23" t="s">
        <v>14</v>
      </c>
      <c r="J23" s="22" t="s">
        <v>1</v>
      </c>
      <c r="K23" s="26"/>
      <c r="V23" s="208"/>
      <c r="W23" s="208"/>
      <c r="X23" s="208"/>
      <c r="Y23" s="208"/>
      <c r="Z23" s="208"/>
      <c r="AA23" s="208"/>
      <c r="AB23" s="208"/>
      <c r="AC23" s="208"/>
    </row>
    <row r="24" spans="2:29" s="1" customFormat="1" ht="6.9" customHeight="1" x14ac:dyDescent="0.3">
      <c r="B24" s="24"/>
      <c r="C24" s="25"/>
      <c r="D24" s="25"/>
      <c r="E24" s="25"/>
      <c r="F24" s="25"/>
      <c r="G24" s="25"/>
      <c r="H24" s="25"/>
      <c r="I24" s="25"/>
      <c r="J24" s="25"/>
      <c r="K24" s="26"/>
      <c r="V24" s="208"/>
      <c r="W24" s="208"/>
      <c r="X24" s="208"/>
      <c r="Y24" s="208"/>
      <c r="Z24" s="208"/>
      <c r="AA24" s="208"/>
      <c r="AB24" s="208"/>
      <c r="AC24" s="208"/>
    </row>
    <row r="25" spans="2:29" s="1" customFormat="1" ht="14.4" customHeight="1" x14ac:dyDescent="0.3">
      <c r="B25" s="24"/>
      <c r="C25" s="25"/>
      <c r="D25" s="23" t="s">
        <v>19</v>
      </c>
      <c r="E25" s="25"/>
      <c r="F25" s="25"/>
      <c r="G25" s="25"/>
      <c r="H25" s="25"/>
      <c r="I25" s="25"/>
      <c r="J25" s="25"/>
      <c r="K25" s="26"/>
      <c r="V25" s="208"/>
      <c r="W25" s="208"/>
      <c r="X25" s="208"/>
      <c r="Y25" s="208"/>
      <c r="Z25" s="208"/>
      <c r="AA25" s="208"/>
      <c r="AB25" s="208"/>
      <c r="AC25" s="208"/>
    </row>
    <row r="26" spans="2:29" s="2" customFormat="1" ht="14.4" customHeight="1" x14ac:dyDescent="0.3">
      <c r="B26" s="49"/>
      <c r="C26" s="50"/>
      <c r="D26" s="50"/>
      <c r="E26" s="260" t="s">
        <v>1</v>
      </c>
      <c r="F26" s="260"/>
      <c r="G26" s="260"/>
      <c r="H26" s="260"/>
      <c r="I26" s="50"/>
      <c r="J26" s="50"/>
      <c r="K26" s="51"/>
      <c r="V26" s="211"/>
      <c r="W26" s="211"/>
      <c r="X26" s="211"/>
      <c r="Y26" s="211"/>
      <c r="Z26" s="211"/>
      <c r="AA26" s="211"/>
      <c r="AB26" s="211"/>
      <c r="AC26" s="211"/>
    </row>
    <row r="27" spans="2:29" s="1" customFormat="1" ht="6.9" customHeight="1" x14ac:dyDescent="0.3">
      <c r="B27" s="24"/>
      <c r="C27" s="25"/>
      <c r="D27" s="25"/>
      <c r="E27" s="25"/>
      <c r="F27" s="25"/>
      <c r="G27" s="25"/>
      <c r="H27" s="25"/>
      <c r="I27" s="25"/>
      <c r="J27" s="25"/>
      <c r="K27" s="26"/>
      <c r="V27" s="208"/>
      <c r="W27" s="208"/>
      <c r="X27" s="208"/>
      <c r="Y27" s="208"/>
      <c r="Z27" s="208"/>
      <c r="AA27" s="208"/>
      <c r="AB27" s="208"/>
      <c r="AC27" s="208"/>
    </row>
    <row r="28" spans="2:29" s="1" customFormat="1" ht="6.9" customHeight="1" x14ac:dyDescent="0.3">
      <c r="B28" s="24"/>
      <c r="C28" s="25"/>
      <c r="D28" s="37"/>
      <c r="E28" s="37"/>
      <c r="F28" s="37"/>
      <c r="G28" s="37"/>
      <c r="H28" s="37"/>
      <c r="I28" s="37"/>
      <c r="J28" s="37"/>
      <c r="K28" s="52"/>
      <c r="V28" s="208"/>
      <c r="W28" s="208"/>
      <c r="X28" s="208"/>
      <c r="Y28" s="208"/>
      <c r="Z28" s="208"/>
      <c r="AA28" s="208"/>
      <c r="AB28" s="208"/>
      <c r="AC28" s="208"/>
    </row>
    <row r="29" spans="2:29" s="1" customFormat="1" ht="25.35" customHeight="1" x14ac:dyDescent="0.3">
      <c r="B29" s="24"/>
      <c r="C29" s="25"/>
      <c r="D29" s="53" t="s">
        <v>20</v>
      </c>
      <c r="E29" s="25"/>
      <c r="F29" s="25"/>
      <c r="G29" s="25"/>
      <c r="H29" s="25"/>
      <c r="I29" s="25"/>
      <c r="J29" s="54">
        <f>ROUND(J86,2)</f>
        <v>0</v>
      </c>
      <c r="K29" s="26"/>
      <c r="V29" s="208"/>
      <c r="W29" s="208"/>
      <c r="X29" s="208"/>
      <c r="Y29" s="208"/>
      <c r="Z29" s="208"/>
      <c r="AA29" s="208"/>
      <c r="AB29" s="208"/>
      <c r="AC29" s="208"/>
    </row>
    <row r="30" spans="2:29" s="1" customFormat="1" ht="6.9" customHeight="1" x14ac:dyDescent="0.3">
      <c r="B30" s="24"/>
      <c r="C30" s="25"/>
      <c r="D30" s="37"/>
      <c r="E30" s="37"/>
      <c r="F30" s="37"/>
      <c r="G30" s="37"/>
      <c r="H30" s="37"/>
      <c r="I30" s="37"/>
      <c r="J30" s="37"/>
      <c r="K30" s="52"/>
      <c r="V30" s="208"/>
      <c r="W30" s="208"/>
      <c r="X30" s="208"/>
      <c r="Y30" s="208"/>
      <c r="Z30" s="208"/>
      <c r="AA30" s="208"/>
      <c r="AB30" s="208"/>
      <c r="AC30" s="208"/>
    </row>
    <row r="31" spans="2:29" s="1" customFormat="1" ht="14.4" customHeight="1" x14ac:dyDescent="0.3">
      <c r="B31" s="24"/>
      <c r="C31" s="25"/>
      <c r="D31" s="25"/>
      <c r="E31" s="25"/>
      <c r="F31" s="27" t="s">
        <v>22</v>
      </c>
      <c r="G31" s="25"/>
      <c r="H31" s="25"/>
      <c r="I31" s="27" t="s">
        <v>21</v>
      </c>
      <c r="J31" s="27" t="s">
        <v>23</v>
      </c>
      <c r="K31" s="26"/>
      <c r="V31" s="208"/>
      <c r="W31" s="208"/>
      <c r="X31" s="208"/>
      <c r="Y31" s="208"/>
      <c r="Z31" s="208"/>
      <c r="AA31" s="208"/>
      <c r="AB31" s="208"/>
      <c r="AC31" s="208"/>
    </row>
    <row r="32" spans="2:29" s="1" customFormat="1" ht="14.4" customHeight="1" x14ac:dyDescent="0.3">
      <c r="B32" s="24"/>
      <c r="C32" s="25"/>
      <c r="D32" s="28" t="s">
        <v>24</v>
      </c>
      <c r="E32" s="28" t="s">
        <v>25</v>
      </c>
      <c r="F32" s="55">
        <f>ROUND(SUM(BE86:BE131), 2)</f>
        <v>0</v>
      </c>
      <c r="G32" s="25"/>
      <c r="H32" s="25"/>
      <c r="I32" s="56">
        <v>0.21</v>
      </c>
      <c r="J32" s="55">
        <f>ROUND(ROUND((SUM(BE86:BE131)), 2)*I32, 2)</f>
        <v>0</v>
      </c>
      <c r="K32" s="26"/>
      <c r="V32" s="208"/>
      <c r="W32" s="208"/>
      <c r="X32" s="208"/>
      <c r="Y32" s="208"/>
      <c r="Z32" s="208"/>
      <c r="AA32" s="208"/>
      <c r="AB32" s="208"/>
      <c r="AC32" s="208"/>
    </row>
    <row r="33" spans="2:29" s="1" customFormat="1" ht="14.4" customHeight="1" x14ac:dyDescent="0.3">
      <c r="B33" s="24"/>
      <c r="C33" s="25"/>
      <c r="D33" s="25"/>
      <c r="E33" s="28" t="s">
        <v>26</v>
      </c>
      <c r="F33" s="55">
        <f>ROUND(SUM(BF86:BF131), 2)</f>
        <v>0</v>
      </c>
      <c r="G33" s="25"/>
      <c r="H33" s="25"/>
      <c r="I33" s="56">
        <v>0.15</v>
      </c>
      <c r="J33" s="55">
        <f>ROUND(ROUND((SUM(BF86:BF131)), 2)*I33, 2)</f>
        <v>0</v>
      </c>
      <c r="K33" s="26"/>
      <c r="V33" s="208"/>
      <c r="W33" s="208"/>
      <c r="X33" s="208"/>
      <c r="Y33" s="208"/>
      <c r="Z33" s="208"/>
      <c r="AA33" s="208"/>
      <c r="AB33" s="208"/>
      <c r="AC33" s="208"/>
    </row>
    <row r="34" spans="2:29" s="1" customFormat="1" ht="14.4" hidden="1" customHeight="1" x14ac:dyDescent="0.3">
      <c r="B34" s="24"/>
      <c r="C34" s="25"/>
      <c r="D34" s="25"/>
      <c r="E34" s="28" t="s">
        <v>27</v>
      </c>
      <c r="F34" s="55">
        <f>ROUND(SUM(BG86:BG131), 2)</f>
        <v>0</v>
      </c>
      <c r="G34" s="25"/>
      <c r="H34" s="25"/>
      <c r="I34" s="56">
        <v>0.21</v>
      </c>
      <c r="J34" s="55">
        <v>0</v>
      </c>
      <c r="K34" s="26"/>
      <c r="V34" s="208"/>
      <c r="W34" s="208"/>
      <c r="X34" s="208"/>
      <c r="Y34" s="208"/>
      <c r="Z34" s="208"/>
      <c r="AA34" s="208"/>
      <c r="AB34" s="208"/>
      <c r="AC34" s="208"/>
    </row>
    <row r="35" spans="2:29" s="1" customFormat="1" ht="14.4" hidden="1" customHeight="1" x14ac:dyDescent="0.3">
      <c r="B35" s="24"/>
      <c r="C35" s="25"/>
      <c r="D35" s="25"/>
      <c r="E35" s="28" t="s">
        <v>28</v>
      </c>
      <c r="F35" s="55">
        <f>ROUND(SUM(BH86:BH131), 2)</f>
        <v>0</v>
      </c>
      <c r="G35" s="25"/>
      <c r="H35" s="25"/>
      <c r="I35" s="56">
        <v>0.15</v>
      </c>
      <c r="J35" s="55">
        <v>0</v>
      </c>
      <c r="K35" s="26"/>
      <c r="V35" s="208"/>
      <c r="W35" s="208"/>
      <c r="X35" s="208"/>
      <c r="Y35" s="208"/>
      <c r="Z35" s="208"/>
      <c r="AA35" s="208"/>
      <c r="AB35" s="208"/>
      <c r="AC35" s="208"/>
    </row>
    <row r="36" spans="2:29" s="1" customFormat="1" ht="14.4" hidden="1" customHeight="1" x14ac:dyDescent="0.3">
      <c r="B36" s="24"/>
      <c r="C36" s="25"/>
      <c r="D36" s="25"/>
      <c r="E36" s="28" t="s">
        <v>29</v>
      </c>
      <c r="F36" s="55">
        <f>ROUND(SUM(BI86:BI131), 2)</f>
        <v>0</v>
      </c>
      <c r="G36" s="25"/>
      <c r="H36" s="25"/>
      <c r="I36" s="56">
        <v>0</v>
      </c>
      <c r="J36" s="55">
        <v>0</v>
      </c>
      <c r="K36" s="26"/>
      <c r="V36" s="208"/>
      <c r="W36" s="208"/>
      <c r="X36" s="208"/>
      <c r="Y36" s="208"/>
      <c r="Z36" s="208"/>
      <c r="AA36" s="208"/>
      <c r="AB36" s="208"/>
      <c r="AC36" s="208"/>
    </row>
    <row r="37" spans="2:29" s="1" customFormat="1" ht="6.9" customHeight="1" x14ac:dyDescent="0.3">
      <c r="B37" s="24"/>
      <c r="C37" s="25"/>
      <c r="D37" s="25"/>
      <c r="E37" s="25"/>
      <c r="F37" s="25"/>
      <c r="G37" s="25"/>
      <c r="H37" s="25"/>
      <c r="I37" s="25"/>
      <c r="J37" s="25"/>
      <c r="K37" s="26"/>
      <c r="V37" s="208"/>
      <c r="W37" s="208"/>
      <c r="X37" s="208"/>
      <c r="Y37" s="208"/>
      <c r="Z37" s="208"/>
      <c r="AA37" s="208"/>
      <c r="AB37" s="208"/>
      <c r="AC37" s="208"/>
    </row>
    <row r="38" spans="2:29" s="1" customFormat="1" ht="25.35" customHeight="1" x14ac:dyDescent="0.3">
      <c r="B38" s="24"/>
      <c r="C38" s="57"/>
      <c r="D38" s="58" t="s">
        <v>30</v>
      </c>
      <c r="E38" s="39"/>
      <c r="F38" s="39"/>
      <c r="G38" s="59" t="s">
        <v>31</v>
      </c>
      <c r="H38" s="60" t="s">
        <v>32</v>
      </c>
      <c r="I38" s="39"/>
      <c r="J38" s="61">
        <f>SUM(J29:J36)</f>
        <v>0</v>
      </c>
      <c r="K38" s="62"/>
      <c r="V38" s="208"/>
      <c r="W38" s="208"/>
      <c r="X38" s="208"/>
      <c r="Y38" s="208"/>
      <c r="Z38" s="208"/>
      <c r="AA38" s="208"/>
      <c r="AB38" s="208"/>
      <c r="AC38" s="208"/>
    </row>
    <row r="39" spans="2:29" s="1" customFormat="1" ht="14.4" customHeight="1" x14ac:dyDescent="0.3">
      <c r="B39" s="29"/>
      <c r="C39" s="30"/>
      <c r="D39" s="30"/>
      <c r="E39" s="30"/>
      <c r="F39" s="30"/>
      <c r="G39" s="30"/>
      <c r="H39" s="30"/>
      <c r="I39" s="30"/>
      <c r="J39" s="30"/>
      <c r="K39" s="31"/>
      <c r="V39" s="208"/>
      <c r="W39" s="208"/>
      <c r="X39" s="208"/>
      <c r="Y39" s="208"/>
      <c r="Z39" s="208"/>
      <c r="AA39" s="208"/>
      <c r="AB39" s="208"/>
      <c r="AC39" s="208"/>
    </row>
    <row r="43" spans="2:29" s="1" customFormat="1" ht="6.9" customHeight="1" x14ac:dyDescent="0.3">
      <c r="B43" s="32"/>
      <c r="C43" s="33"/>
      <c r="D43" s="33"/>
      <c r="E43" s="33"/>
      <c r="F43" s="33"/>
      <c r="G43" s="33"/>
      <c r="H43" s="33"/>
      <c r="I43" s="33"/>
      <c r="J43" s="33"/>
      <c r="K43" s="63"/>
      <c r="V43" s="208"/>
      <c r="W43" s="208"/>
      <c r="X43" s="208"/>
      <c r="Y43" s="208"/>
      <c r="Z43" s="208"/>
      <c r="AA43" s="208"/>
      <c r="AB43" s="208"/>
      <c r="AC43" s="208"/>
    </row>
    <row r="44" spans="2:29" s="1" customFormat="1" ht="36.9" customHeight="1" x14ac:dyDescent="0.3">
      <c r="B44" s="24"/>
      <c r="C44" s="19" t="s">
        <v>55</v>
      </c>
      <c r="D44" s="25"/>
      <c r="E44" s="25"/>
      <c r="F44" s="25"/>
      <c r="G44" s="25"/>
      <c r="H44" s="25"/>
      <c r="I44" s="25"/>
      <c r="J44" s="25"/>
      <c r="K44" s="26"/>
      <c r="V44" s="208"/>
      <c r="W44" s="208"/>
      <c r="X44" s="208"/>
      <c r="Y44" s="208"/>
      <c r="Z44" s="208"/>
      <c r="AA44" s="208"/>
      <c r="AB44" s="208"/>
      <c r="AC44" s="208"/>
    </row>
    <row r="45" spans="2:29" s="1" customFormat="1" ht="6.9" customHeight="1" x14ac:dyDescent="0.3">
      <c r="B45" s="24"/>
      <c r="C45" s="25"/>
      <c r="D45" s="25"/>
      <c r="E45" s="25"/>
      <c r="F45" s="25"/>
      <c r="G45" s="25"/>
      <c r="H45" s="25"/>
      <c r="I45" s="25"/>
      <c r="J45" s="25"/>
      <c r="K45" s="26"/>
      <c r="V45" s="208"/>
      <c r="W45" s="208"/>
      <c r="X45" s="208"/>
      <c r="Y45" s="208"/>
      <c r="Z45" s="208"/>
      <c r="AA45" s="208"/>
      <c r="AB45" s="208"/>
      <c r="AC45" s="208"/>
    </row>
    <row r="46" spans="2:29" s="1" customFormat="1" ht="14.4" customHeight="1" x14ac:dyDescent="0.3">
      <c r="B46" s="24"/>
      <c r="C46" s="23" t="s">
        <v>6</v>
      </c>
      <c r="D46" s="25"/>
      <c r="E46" s="25"/>
      <c r="F46" s="25"/>
      <c r="G46" s="25"/>
      <c r="H46" s="25"/>
      <c r="I46" s="25"/>
      <c r="J46" s="25"/>
      <c r="K46" s="26"/>
      <c r="V46" s="208"/>
      <c r="W46" s="208"/>
      <c r="X46" s="208"/>
      <c r="Y46" s="208"/>
      <c r="Z46" s="208"/>
      <c r="AA46" s="208"/>
      <c r="AB46" s="208"/>
      <c r="AC46" s="208"/>
    </row>
    <row r="47" spans="2:29" s="1" customFormat="1" ht="14.4" customHeight="1" x14ac:dyDescent="0.3">
      <c r="B47" s="24"/>
      <c r="C47" s="25"/>
      <c r="D47" s="25"/>
      <c r="E47" s="257" t="str">
        <f>E7</f>
        <v>OVA-JIH</v>
      </c>
      <c r="F47" s="264"/>
      <c r="G47" s="264"/>
      <c r="H47" s="264"/>
      <c r="I47" s="25"/>
      <c r="J47" s="25"/>
      <c r="K47" s="26"/>
      <c r="V47" s="208"/>
      <c r="W47" s="208"/>
      <c r="X47" s="208"/>
      <c r="Y47" s="208"/>
      <c r="Z47" s="208"/>
      <c r="AA47" s="208"/>
      <c r="AB47" s="208"/>
      <c r="AC47" s="208"/>
    </row>
    <row r="48" spans="2:29" x14ac:dyDescent="0.3">
      <c r="B48" s="17"/>
      <c r="C48" s="23" t="s">
        <v>52</v>
      </c>
      <c r="D48" s="18"/>
      <c r="E48" s="18"/>
      <c r="F48" s="18"/>
      <c r="G48" s="18"/>
      <c r="H48" s="18"/>
      <c r="I48" s="18"/>
      <c r="J48" s="18"/>
      <c r="K48" s="20"/>
    </row>
    <row r="49" spans="2:47" s="1" customFormat="1" ht="14.4" customHeight="1" x14ac:dyDescent="0.3">
      <c r="B49" s="24"/>
      <c r="C49" s="25"/>
      <c r="D49" s="25"/>
      <c r="E49" s="257" t="s">
        <v>346</v>
      </c>
      <c r="F49" s="258"/>
      <c r="G49" s="258"/>
      <c r="H49" s="258"/>
      <c r="I49" s="25"/>
      <c r="J49" s="25"/>
      <c r="K49" s="26"/>
      <c r="V49" s="208"/>
      <c r="W49" s="208"/>
      <c r="X49" s="208"/>
      <c r="Y49" s="208"/>
      <c r="Z49" s="208"/>
      <c r="AA49" s="208"/>
      <c r="AB49" s="208"/>
      <c r="AC49" s="208"/>
    </row>
    <row r="50" spans="2:47" s="1" customFormat="1" ht="14.4" customHeight="1" x14ac:dyDescent="0.3">
      <c r="B50" s="24"/>
      <c r="C50" s="23" t="s">
        <v>53</v>
      </c>
      <c r="D50" s="25"/>
      <c r="E50" s="25"/>
      <c r="F50" s="25"/>
      <c r="G50" s="25"/>
      <c r="H50" s="25"/>
      <c r="I50" s="25"/>
      <c r="J50" s="25"/>
      <c r="K50" s="26"/>
      <c r="V50" s="208"/>
      <c r="W50" s="208"/>
      <c r="X50" s="208"/>
      <c r="Y50" s="208"/>
      <c r="Z50" s="208"/>
      <c r="AA50" s="208"/>
      <c r="AB50" s="208"/>
      <c r="AC50" s="208"/>
    </row>
    <row r="51" spans="2:47" s="1" customFormat="1" ht="16.2" customHeight="1" x14ac:dyDescent="0.3">
      <c r="B51" s="24"/>
      <c r="C51" s="25"/>
      <c r="D51" s="25"/>
      <c r="E51" s="259" t="str">
        <f>E11</f>
        <v>SO 09 - základy stožárů</v>
      </c>
      <c r="F51" s="258"/>
      <c r="G51" s="258"/>
      <c r="H51" s="258"/>
      <c r="I51" s="25"/>
      <c r="J51" s="25"/>
      <c r="K51" s="26"/>
      <c r="V51" s="208"/>
      <c r="W51" s="208"/>
      <c r="X51" s="208"/>
      <c r="Y51" s="208"/>
      <c r="Z51" s="208"/>
      <c r="AA51" s="208"/>
      <c r="AB51" s="208"/>
      <c r="AC51" s="208"/>
    </row>
    <row r="52" spans="2:47" s="1" customFormat="1" ht="6.9" customHeight="1" x14ac:dyDescent="0.3">
      <c r="B52" s="24"/>
      <c r="C52" s="25"/>
      <c r="D52" s="25"/>
      <c r="E52" s="25"/>
      <c r="F52" s="25"/>
      <c r="G52" s="25"/>
      <c r="H52" s="25"/>
      <c r="I52" s="25"/>
      <c r="J52" s="25"/>
      <c r="K52" s="26"/>
      <c r="V52" s="208"/>
      <c r="W52" s="208"/>
      <c r="X52" s="208"/>
      <c r="Y52" s="208"/>
      <c r="Z52" s="208"/>
      <c r="AA52" s="208"/>
      <c r="AB52" s="208"/>
      <c r="AC52" s="208"/>
    </row>
    <row r="53" spans="2:47" s="1" customFormat="1" ht="18" customHeight="1" x14ac:dyDescent="0.3">
      <c r="B53" s="24"/>
      <c r="C53" s="23" t="s">
        <v>9</v>
      </c>
      <c r="D53" s="25"/>
      <c r="E53" s="25"/>
      <c r="F53" s="22" t="str">
        <f>F14</f>
        <v xml:space="preserve"> </v>
      </c>
      <c r="G53" s="25"/>
      <c r="H53" s="25"/>
      <c r="I53" s="23" t="s">
        <v>11</v>
      </c>
      <c r="J53" s="48">
        <v>43282</v>
      </c>
      <c r="K53" s="26"/>
      <c r="V53" s="208"/>
      <c r="W53" s="208"/>
      <c r="X53" s="208"/>
      <c r="Y53" s="208"/>
      <c r="Z53" s="208"/>
      <c r="AA53" s="208"/>
      <c r="AB53" s="208"/>
      <c r="AC53" s="208"/>
    </row>
    <row r="54" spans="2:47" s="1" customFormat="1" ht="6.9" customHeight="1" x14ac:dyDescent="0.3">
      <c r="B54" s="24"/>
      <c r="C54" s="25"/>
      <c r="D54" s="25"/>
      <c r="E54" s="25"/>
      <c r="F54" s="25"/>
      <c r="G54" s="25"/>
      <c r="H54" s="25"/>
      <c r="I54" s="25"/>
      <c r="J54" s="25"/>
      <c r="K54" s="26"/>
      <c r="V54" s="208"/>
      <c r="W54" s="208"/>
      <c r="X54" s="208"/>
      <c r="Y54" s="208"/>
      <c r="Z54" s="208"/>
      <c r="AA54" s="208"/>
      <c r="AB54" s="208"/>
      <c r="AC54" s="208"/>
    </row>
    <row r="55" spans="2:47" s="1" customFormat="1" x14ac:dyDescent="0.3">
      <c r="B55" s="24"/>
      <c r="C55" s="23" t="s">
        <v>12</v>
      </c>
      <c r="D55" s="25"/>
      <c r="E55" s="25"/>
      <c r="F55" s="22" t="str">
        <f>E17</f>
        <v>SMO-Úřad městského obvodu Ostrava-jih</v>
      </c>
      <c r="G55" s="25"/>
      <c r="H55" s="25"/>
      <c r="I55" s="23" t="s">
        <v>16</v>
      </c>
      <c r="J55" s="260" t="str">
        <f>E23</f>
        <v xml:space="preserve">PROJEKTSTUDIO EUCZ, s.r.o., Ostrava </v>
      </c>
      <c r="K55" s="26"/>
      <c r="V55" s="208"/>
      <c r="W55" s="208"/>
      <c r="X55" s="208"/>
      <c r="Y55" s="208"/>
      <c r="Z55" s="208"/>
      <c r="AA55" s="208"/>
      <c r="AB55" s="208"/>
      <c r="AC55" s="208"/>
    </row>
    <row r="56" spans="2:47" s="1" customFormat="1" ht="14.4" customHeight="1" x14ac:dyDescent="0.3">
      <c r="B56" s="24"/>
      <c r="C56" s="23" t="s">
        <v>15</v>
      </c>
      <c r="D56" s="25"/>
      <c r="E56" s="25"/>
      <c r="F56" s="22" t="str">
        <f>IF(E20="","",E20)</f>
        <v/>
      </c>
      <c r="G56" s="25"/>
      <c r="H56" s="25"/>
      <c r="I56" s="25"/>
      <c r="J56" s="261"/>
      <c r="K56" s="26"/>
      <c r="V56" s="208"/>
      <c r="W56" s="208"/>
      <c r="X56" s="208"/>
      <c r="Y56" s="208"/>
      <c r="Z56" s="208"/>
      <c r="AA56" s="208"/>
      <c r="AB56" s="208"/>
      <c r="AC56" s="208"/>
    </row>
    <row r="57" spans="2:47" s="1" customFormat="1" ht="10.35" customHeight="1" x14ac:dyDescent="0.3">
      <c r="B57" s="24"/>
      <c r="C57" s="25"/>
      <c r="D57" s="25"/>
      <c r="E57" s="25"/>
      <c r="F57" s="25"/>
      <c r="G57" s="25"/>
      <c r="H57" s="25"/>
      <c r="I57" s="25"/>
      <c r="J57" s="25"/>
      <c r="K57" s="26"/>
      <c r="V57" s="208"/>
      <c r="W57" s="208"/>
      <c r="X57" s="208"/>
      <c r="Y57" s="208"/>
      <c r="Z57" s="208"/>
      <c r="AA57" s="208"/>
      <c r="AB57" s="208"/>
      <c r="AC57" s="208"/>
    </row>
    <row r="58" spans="2:47" s="1" customFormat="1" ht="29.25" customHeight="1" x14ac:dyDescent="0.3">
      <c r="B58" s="24"/>
      <c r="C58" s="64" t="s">
        <v>56</v>
      </c>
      <c r="D58" s="57"/>
      <c r="E58" s="57"/>
      <c r="F58" s="57"/>
      <c r="G58" s="57"/>
      <c r="H58" s="57"/>
      <c r="I58" s="57"/>
      <c r="J58" s="65" t="s">
        <v>57</v>
      </c>
      <c r="K58" s="66"/>
      <c r="V58" s="208"/>
      <c r="W58" s="208"/>
      <c r="X58" s="208"/>
      <c r="Y58" s="208"/>
      <c r="Z58" s="208"/>
      <c r="AA58" s="208"/>
      <c r="AB58" s="208"/>
      <c r="AC58" s="208"/>
    </row>
    <row r="59" spans="2:47" s="1" customFormat="1" ht="10.35" customHeight="1" x14ac:dyDescent="0.3">
      <c r="B59" s="24"/>
      <c r="C59" s="25"/>
      <c r="D59" s="25"/>
      <c r="E59" s="25"/>
      <c r="F59" s="25"/>
      <c r="G59" s="25"/>
      <c r="H59" s="25"/>
      <c r="I59" s="25"/>
      <c r="J59" s="25"/>
      <c r="K59" s="26"/>
      <c r="V59" s="208"/>
      <c r="W59" s="208"/>
      <c r="X59" s="208"/>
      <c r="Y59" s="208"/>
      <c r="Z59" s="208"/>
      <c r="AA59" s="208"/>
      <c r="AB59" s="208"/>
      <c r="AC59" s="208"/>
    </row>
    <row r="60" spans="2:47" s="1" customFormat="1" ht="29.25" customHeight="1" x14ac:dyDescent="0.3">
      <c r="B60" s="24"/>
      <c r="C60" s="67" t="s">
        <v>58</v>
      </c>
      <c r="D60" s="25"/>
      <c r="E60" s="25"/>
      <c r="F60" s="25"/>
      <c r="G60" s="25"/>
      <c r="H60" s="25"/>
      <c r="I60" s="25"/>
      <c r="J60" s="54">
        <f>J86</f>
        <v>0</v>
      </c>
      <c r="K60" s="26"/>
      <c r="V60" s="208"/>
      <c r="W60" s="208"/>
      <c r="X60" s="208"/>
      <c r="Y60" s="208"/>
      <c r="Z60" s="208"/>
      <c r="AA60" s="208"/>
      <c r="AB60" s="208"/>
      <c r="AC60" s="208"/>
      <c r="AU60" s="13" t="s">
        <v>59</v>
      </c>
    </row>
    <row r="61" spans="2:47" s="3" customFormat="1" ht="24.9" customHeight="1" x14ac:dyDescent="0.3">
      <c r="B61" s="68"/>
      <c r="C61" s="69"/>
      <c r="D61" s="70" t="s">
        <v>60</v>
      </c>
      <c r="E61" s="71"/>
      <c r="F61" s="71"/>
      <c r="G61" s="71"/>
      <c r="H61" s="71"/>
      <c r="I61" s="71"/>
      <c r="J61" s="72">
        <f>J87</f>
        <v>0</v>
      </c>
      <c r="K61" s="73"/>
      <c r="V61" s="208"/>
      <c r="W61" s="208"/>
      <c r="X61" s="208"/>
      <c r="Y61" s="208"/>
      <c r="Z61" s="208"/>
      <c r="AA61" s="208"/>
      <c r="AB61" s="208"/>
      <c r="AC61" s="208"/>
    </row>
    <row r="62" spans="2:47" s="4" customFormat="1" ht="19.95" customHeight="1" x14ac:dyDescent="0.3">
      <c r="B62" s="74"/>
      <c r="C62" s="75"/>
      <c r="D62" s="76" t="s">
        <v>61</v>
      </c>
      <c r="E62" s="77"/>
      <c r="F62" s="77"/>
      <c r="G62" s="77"/>
      <c r="H62" s="77"/>
      <c r="I62" s="77"/>
      <c r="J62" s="78">
        <f>J88</f>
        <v>0</v>
      </c>
      <c r="K62" s="79"/>
      <c r="V62" s="208"/>
      <c r="W62" s="208"/>
      <c r="X62" s="208"/>
      <c r="Y62" s="208"/>
      <c r="Z62" s="208"/>
      <c r="AA62" s="208"/>
      <c r="AB62" s="208"/>
      <c r="AC62" s="208"/>
    </row>
    <row r="63" spans="2:47" s="4" customFormat="1" ht="19.95" customHeight="1" x14ac:dyDescent="0.3">
      <c r="B63" s="74"/>
      <c r="C63" s="75"/>
      <c r="D63" s="76" t="s">
        <v>62</v>
      </c>
      <c r="E63" s="77"/>
      <c r="F63" s="77"/>
      <c r="G63" s="77"/>
      <c r="H63" s="77"/>
      <c r="I63" s="77"/>
      <c r="J63" s="78">
        <f>J106</f>
        <v>0</v>
      </c>
      <c r="K63" s="79"/>
      <c r="V63" s="208"/>
      <c r="W63" s="208"/>
      <c r="X63" s="208"/>
      <c r="Y63" s="208"/>
      <c r="Z63" s="208"/>
      <c r="AA63" s="208"/>
      <c r="AB63" s="208"/>
      <c r="AC63" s="208"/>
    </row>
    <row r="64" spans="2:47" s="4" customFormat="1" ht="19.95" customHeight="1" x14ac:dyDescent="0.3">
      <c r="B64" s="74"/>
      <c r="C64" s="75"/>
      <c r="D64" s="76" t="s">
        <v>107</v>
      </c>
      <c r="E64" s="77"/>
      <c r="F64" s="77"/>
      <c r="G64" s="77"/>
      <c r="H64" s="77"/>
      <c r="I64" s="77"/>
      <c r="J64" s="78">
        <f>J130</f>
        <v>0</v>
      </c>
      <c r="K64" s="79"/>
      <c r="V64" s="208"/>
      <c r="W64" s="208"/>
      <c r="X64" s="208"/>
      <c r="Y64" s="208"/>
      <c r="Z64" s="208"/>
      <c r="AA64" s="208"/>
      <c r="AB64" s="208"/>
      <c r="AC64" s="208"/>
    </row>
    <row r="65" spans="2:29" s="1" customFormat="1" ht="21.75" customHeight="1" x14ac:dyDescent="0.3">
      <c r="B65" s="24"/>
      <c r="C65" s="25"/>
      <c r="D65" s="25"/>
      <c r="E65" s="25"/>
      <c r="F65" s="25"/>
      <c r="G65" s="25"/>
      <c r="H65" s="25"/>
      <c r="I65" s="25"/>
      <c r="J65" s="25"/>
      <c r="K65" s="26"/>
      <c r="V65" s="208"/>
      <c r="W65" s="208"/>
      <c r="X65" s="208"/>
      <c r="Y65" s="208"/>
      <c r="Z65" s="208"/>
      <c r="AA65" s="208"/>
      <c r="AB65" s="208"/>
      <c r="AC65" s="208"/>
    </row>
    <row r="66" spans="2:29" s="1" customFormat="1" ht="6.9" customHeight="1" x14ac:dyDescent="0.3">
      <c r="B66" s="29"/>
      <c r="C66" s="30"/>
      <c r="D66" s="30"/>
      <c r="E66" s="30"/>
      <c r="F66" s="30"/>
      <c r="G66" s="30"/>
      <c r="H66" s="30"/>
      <c r="I66" s="30"/>
      <c r="J66" s="30"/>
      <c r="K66" s="31"/>
      <c r="V66" s="208"/>
      <c r="W66" s="208"/>
      <c r="X66" s="208"/>
      <c r="Y66" s="208"/>
      <c r="Z66" s="208"/>
      <c r="AA66" s="208"/>
      <c r="AB66" s="208"/>
      <c r="AC66" s="208"/>
    </row>
    <row r="70" spans="2:29" s="1" customFormat="1" ht="6.9" customHeight="1" x14ac:dyDescent="0.3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24"/>
      <c r="V70" s="208"/>
      <c r="W70" s="208"/>
      <c r="X70" s="208"/>
      <c r="Y70" s="208"/>
      <c r="Z70" s="208"/>
      <c r="AA70" s="208"/>
      <c r="AB70" s="208"/>
      <c r="AC70" s="208"/>
    </row>
    <row r="71" spans="2:29" s="1" customFormat="1" ht="36.9" customHeight="1" x14ac:dyDescent="0.3">
      <c r="B71" s="24"/>
      <c r="C71" s="34" t="s">
        <v>63</v>
      </c>
      <c r="L71" s="24"/>
      <c r="V71" s="208"/>
      <c r="W71" s="208"/>
      <c r="X71" s="208"/>
      <c r="Y71" s="208"/>
      <c r="Z71" s="208"/>
      <c r="AA71" s="208"/>
      <c r="AB71" s="208"/>
      <c r="AC71" s="208"/>
    </row>
    <row r="72" spans="2:29" s="1" customFormat="1" ht="6.9" customHeight="1" x14ac:dyDescent="0.3">
      <c r="B72" s="24"/>
      <c r="L72" s="24"/>
      <c r="V72" s="208"/>
      <c r="W72" s="208"/>
      <c r="X72" s="208"/>
      <c r="Y72" s="208"/>
      <c r="Z72" s="208"/>
      <c r="AA72" s="208"/>
      <c r="AB72" s="208"/>
      <c r="AC72" s="208"/>
    </row>
    <row r="73" spans="2:29" s="1" customFormat="1" ht="14.4" customHeight="1" x14ac:dyDescent="0.3">
      <c r="B73" s="24"/>
      <c r="C73" s="35" t="s">
        <v>6</v>
      </c>
      <c r="L73" s="24"/>
      <c r="V73" s="208"/>
      <c r="W73" s="208"/>
      <c r="X73" s="208"/>
      <c r="Y73" s="208"/>
      <c r="Z73" s="208"/>
      <c r="AA73" s="208"/>
      <c r="AB73" s="208"/>
      <c r="AC73" s="208"/>
    </row>
    <row r="74" spans="2:29" s="1" customFormat="1" ht="14.4" customHeight="1" x14ac:dyDescent="0.3">
      <c r="B74" s="24"/>
      <c r="E74" s="262" t="str">
        <f>E7</f>
        <v>OVA-JIH</v>
      </c>
      <c r="F74" s="263"/>
      <c r="G74" s="263"/>
      <c r="H74" s="263"/>
      <c r="L74" s="24"/>
      <c r="V74" s="208"/>
      <c r="W74" s="208"/>
      <c r="X74" s="208"/>
      <c r="Y74" s="208"/>
      <c r="Z74" s="208"/>
      <c r="AA74" s="208"/>
      <c r="AB74" s="208"/>
      <c r="AC74" s="208"/>
    </row>
    <row r="75" spans="2:29" x14ac:dyDescent="0.3">
      <c r="B75" s="17"/>
      <c r="C75" s="35" t="s">
        <v>52</v>
      </c>
      <c r="L75" s="17"/>
    </row>
    <row r="76" spans="2:29" s="1" customFormat="1" ht="14.4" customHeight="1" x14ac:dyDescent="0.3">
      <c r="B76" s="24"/>
      <c r="E76" s="262" t="s">
        <v>346</v>
      </c>
      <c r="F76" s="253"/>
      <c r="G76" s="253"/>
      <c r="H76" s="253"/>
      <c r="L76" s="24"/>
      <c r="V76" s="208"/>
      <c r="W76" s="208"/>
      <c r="X76" s="208"/>
      <c r="Y76" s="208"/>
      <c r="Z76" s="208"/>
      <c r="AA76" s="208"/>
      <c r="AB76" s="208"/>
      <c r="AC76" s="208"/>
    </row>
    <row r="77" spans="2:29" s="1" customFormat="1" ht="14.4" customHeight="1" x14ac:dyDescent="0.3">
      <c r="B77" s="24"/>
      <c r="C77" s="35" t="s">
        <v>53</v>
      </c>
      <c r="L77" s="24"/>
      <c r="V77" s="208"/>
      <c r="W77" s="208"/>
      <c r="X77" s="208"/>
      <c r="Y77" s="208"/>
      <c r="Z77" s="208"/>
      <c r="AA77" s="208"/>
      <c r="AB77" s="208"/>
      <c r="AC77" s="208"/>
    </row>
    <row r="78" spans="2:29" s="1" customFormat="1" ht="16.2" customHeight="1" x14ac:dyDescent="0.3">
      <c r="B78" s="24"/>
      <c r="E78" s="252" t="str">
        <f>E11</f>
        <v>SO 09 - základy stožárů</v>
      </c>
      <c r="F78" s="253"/>
      <c r="G78" s="253"/>
      <c r="H78" s="253"/>
      <c r="L78" s="24"/>
      <c r="V78" s="208"/>
      <c r="W78" s="208"/>
      <c r="X78" s="208"/>
      <c r="Y78" s="208"/>
      <c r="Z78" s="208"/>
      <c r="AA78" s="208"/>
      <c r="AB78" s="208"/>
      <c r="AC78" s="208"/>
    </row>
    <row r="79" spans="2:29" s="1" customFormat="1" ht="6.9" customHeight="1" x14ac:dyDescent="0.3">
      <c r="B79" s="24"/>
      <c r="L79" s="24"/>
      <c r="V79" s="208"/>
      <c r="W79" s="208"/>
      <c r="X79" s="208"/>
      <c r="Y79" s="208"/>
      <c r="Z79" s="208"/>
      <c r="AA79" s="208"/>
      <c r="AB79" s="208"/>
      <c r="AC79" s="208"/>
    </row>
    <row r="80" spans="2:29" s="1" customFormat="1" ht="18" customHeight="1" x14ac:dyDescent="0.3">
      <c r="B80" s="24"/>
      <c r="C80" s="35" t="s">
        <v>9</v>
      </c>
      <c r="F80" s="80" t="str">
        <f>F14</f>
        <v xml:space="preserve"> </v>
      </c>
      <c r="I80" s="35" t="s">
        <v>11</v>
      </c>
      <c r="J80" s="36">
        <f>IF(J14="","",J14)</f>
        <v>43282</v>
      </c>
      <c r="L80" s="24"/>
      <c r="V80" s="208"/>
      <c r="W80" s="208"/>
      <c r="X80" s="208"/>
      <c r="Y80" s="208"/>
      <c r="Z80" s="208"/>
      <c r="AA80" s="208"/>
      <c r="AB80" s="208"/>
      <c r="AC80" s="208"/>
    </row>
    <row r="81" spans="2:65" s="1" customFormat="1" ht="6.9" customHeight="1" x14ac:dyDescent="0.3">
      <c r="B81" s="24"/>
      <c r="L81" s="24"/>
      <c r="V81" s="208"/>
      <c r="W81" s="208"/>
      <c r="X81" s="208"/>
      <c r="Y81" s="208"/>
      <c r="Z81" s="208"/>
      <c r="AA81" s="208"/>
      <c r="AB81" s="208"/>
      <c r="AC81" s="208"/>
    </row>
    <row r="82" spans="2:65" s="1" customFormat="1" x14ac:dyDescent="0.3">
      <c r="B82" s="24"/>
      <c r="C82" s="35" t="s">
        <v>12</v>
      </c>
      <c r="F82" s="80" t="str">
        <f>E17</f>
        <v>SMO-Úřad městského obvodu Ostrava-jih</v>
      </c>
      <c r="I82" s="35" t="s">
        <v>16</v>
      </c>
      <c r="J82" s="80" t="str">
        <f>E23</f>
        <v xml:space="preserve">PROJEKTSTUDIO EUCZ, s.r.o., Ostrava </v>
      </c>
      <c r="L82" s="24"/>
      <c r="V82" s="208"/>
      <c r="W82" s="208"/>
      <c r="X82" s="208"/>
      <c r="Y82" s="208"/>
      <c r="Z82" s="208"/>
      <c r="AA82" s="208"/>
      <c r="AB82" s="208"/>
      <c r="AC82" s="208"/>
    </row>
    <row r="83" spans="2:65" s="1" customFormat="1" ht="14.4" customHeight="1" x14ac:dyDescent="0.3">
      <c r="B83" s="24"/>
      <c r="C83" s="35" t="s">
        <v>15</v>
      </c>
      <c r="F83" s="80" t="str">
        <f>IF(E20="","",E20)</f>
        <v/>
      </c>
      <c r="L83" s="24"/>
      <c r="V83" s="208"/>
      <c r="W83" s="208"/>
      <c r="X83" s="208"/>
      <c r="Y83" s="208"/>
      <c r="Z83" s="208"/>
      <c r="AA83" s="208"/>
      <c r="AB83" s="208"/>
      <c r="AC83" s="208"/>
    </row>
    <row r="84" spans="2:65" s="1" customFormat="1" ht="10.35" customHeight="1" x14ac:dyDescent="0.3">
      <c r="B84" s="24"/>
      <c r="L84" s="24"/>
      <c r="V84" s="208"/>
      <c r="W84" s="208"/>
      <c r="X84" s="208"/>
      <c r="Y84" s="208"/>
      <c r="Z84" s="208"/>
      <c r="AA84" s="208"/>
      <c r="AB84" s="208"/>
      <c r="AC84" s="208"/>
    </row>
    <row r="85" spans="2:65" s="5" customFormat="1" ht="29.25" customHeight="1" x14ac:dyDescent="0.3">
      <c r="B85" s="81"/>
      <c r="C85" s="82" t="s">
        <v>64</v>
      </c>
      <c r="D85" s="83" t="s">
        <v>34</v>
      </c>
      <c r="E85" s="83" t="s">
        <v>33</v>
      </c>
      <c r="F85" s="83" t="s">
        <v>65</v>
      </c>
      <c r="G85" s="83" t="s">
        <v>66</v>
      </c>
      <c r="H85" s="83" t="s">
        <v>67</v>
      </c>
      <c r="I85" s="83" t="s">
        <v>68</v>
      </c>
      <c r="J85" s="83" t="s">
        <v>57</v>
      </c>
      <c r="K85" s="84" t="s">
        <v>69</v>
      </c>
      <c r="L85" s="81"/>
      <c r="M85" s="40" t="s">
        <v>70</v>
      </c>
      <c r="N85" s="41" t="s">
        <v>24</v>
      </c>
      <c r="O85" s="41" t="s">
        <v>71</v>
      </c>
      <c r="P85" s="41" t="s">
        <v>72</v>
      </c>
      <c r="Q85" s="41" t="s">
        <v>73</v>
      </c>
      <c r="R85" s="41" t="s">
        <v>74</v>
      </c>
      <c r="S85" s="41" t="s">
        <v>75</v>
      </c>
      <c r="T85" s="42" t="s">
        <v>76</v>
      </c>
      <c r="V85" s="212"/>
      <c r="W85" s="212"/>
      <c r="X85" s="212"/>
      <c r="Y85" s="212"/>
      <c r="Z85" s="212"/>
      <c r="AA85" s="212"/>
      <c r="AB85" s="212"/>
      <c r="AC85" s="212"/>
    </row>
    <row r="86" spans="2:65" s="1" customFormat="1" ht="29.25" customHeight="1" x14ac:dyDescent="0.35">
      <c r="B86" s="24"/>
      <c r="C86" s="44" t="s">
        <v>58</v>
      </c>
      <c r="J86" s="85">
        <f>J87</f>
        <v>0</v>
      </c>
      <c r="L86" s="24"/>
      <c r="M86" s="43"/>
      <c r="N86" s="37"/>
      <c r="O86" s="37"/>
      <c r="P86" s="86" t="e">
        <f>P87+#REF!</f>
        <v>#REF!</v>
      </c>
      <c r="Q86" s="37"/>
      <c r="R86" s="86" t="e">
        <f>R87+#REF!</f>
        <v>#REF!</v>
      </c>
      <c r="S86" s="37"/>
      <c r="T86" s="87" t="e">
        <f>T87+#REF!</f>
        <v>#REF!</v>
      </c>
      <c r="V86" s="208"/>
      <c r="W86" s="208"/>
      <c r="X86" s="208"/>
      <c r="Y86" s="208"/>
      <c r="Z86" s="208"/>
      <c r="AA86" s="208"/>
      <c r="AB86" s="208"/>
      <c r="AC86" s="208"/>
      <c r="AT86" s="13" t="s">
        <v>35</v>
      </c>
      <c r="AU86" s="13" t="s">
        <v>59</v>
      </c>
      <c r="BK86" s="88" t="e">
        <f>BK87+#REF!</f>
        <v>#REF!</v>
      </c>
    </row>
    <row r="87" spans="2:65" s="6" customFormat="1" ht="37.35" customHeight="1" x14ac:dyDescent="0.35">
      <c r="B87" s="89"/>
      <c r="D87" s="90" t="s">
        <v>35</v>
      </c>
      <c r="E87" s="91" t="s">
        <v>77</v>
      </c>
      <c r="F87" s="91" t="s">
        <v>78</v>
      </c>
      <c r="J87" s="92">
        <f>J88+J106+J130</f>
        <v>0</v>
      </c>
      <c r="L87" s="89"/>
      <c r="M87" s="93"/>
      <c r="N87" s="94"/>
      <c r="O87" s="94"/>
      <c r="P87" s="95" t="e">
        <f>P88+P106+#REF!+#REF!+P130</f>
        <v>#REF!</v>
      </c>
      <c r="Q87" s="94"/>
      <c r="R87" s="95" t="e">
        <f>R88+R106+#REF!+#REF!+R130</f>
        <v>#REF!</v>
      </c>
      <c r="S87" s="94"/>
      <c r="T87" s="96" t="e">
        <f>T88+T106+#REF!+#REF!+T130</f>
        <v>#REF!</v>
      </c>
      <c r="V87" s="213"/>
      <c r="W87" s="213"/>
      <c r="X87" s="213"/>
      <c r="Y87" s="213"/>
      <c r="Z87" s="213"/>
      <c r="AA87" s="213"/>
      <c r="AB87" s="213"/>
      <c r="AC87" s="213"/>
      <c r="AR87" s="90" t="s">
        <v>38</v>
      </c>
      <c r="AT87" s="97" t="s">
        <v>35</v>
      </c>
      <c r="AU87" s="97" t="s">
        <v>36</v>
      </c>
      <c r="AY87" s="90" t="s">
        <v>79</v>
      </c>
      <c r="BK87" s="98" t="e">
        <f>BK88+BK106+#REF!+#REF!+BK130</f>
        <v>#REF!</v>
      </c>
    </row>
    <row r="88" spans="2:65" s="6" customFormat="1" ht="19.95" customHeight="1" x14ac:dyDescent="0.35">
      <c r="B88" s="89"/>
      <c r="D88" s="90" t="s">
        <v>35</v>
      </c>
      <c r="E88" s="99" t="s">
        <v>38</v>
      </c>
      <c r="F88" s="99" t="s">
        <v>80</v>
      </c>
      <c r="J88" s="100">
        <f>BK88</f>
        <v>0</v>
      </c>
      <c r="L88" s="89"/>
      <c r="M88" s="93"/>
      <c r="N88" s="94"/>
      <c r="O88" s="94"/>
      <c r="P88" s="95">
        <f>SUM(P89:P105)</f>
        <v>412.80729000000002</v>
      </c>
      <c r="Q88" s="94"/>
      <c r="R88" s="95">
        <f>SUM(R89:R105)</f>
        <v>0</v>
      </c>
      <c r="S88" s="94"/>
      <c r="T88" s="96">
        <f>SUM(T89:T105)</f>
        <v>0</v>
      </c>
      <c r="V88" s="213"/>
      <c r="W88" s="213"/>
      <c r="X88" s="213"/>
      <c r="Y88" s="213"/>
      <c r="Z88" s="213"/>
      <c r="AA88" s="213"/>
      <c r="AB88" s="213"/>
      <c r="AC88" s="213"/>
      <c r="AR88" s="90" t="s">
        <v>38</v>
      </c>
      <c r="AT88" s="97" t="s">
        <v>35</v>
      </c>
      <c r="AU88" s="97" t="s">
        <v>38</v>
      </c>
      <c r="AY88" s="90" t="s">
        <v>79</v>
      </c>
      <c r="BK88" s="98">
        <f>SUM(BK89:BK105)</f>
        <v>0</v>
      </c>
    </row>
    <row r="89" spans="2:65" s="1" customFormat="1" ht="46.5" customHeight="1" x14ac:dyDescent="0.3">
      <c r="B89" s="101"/>
      <c r="C89" s="102" t="s">
        <v>38</v>
      </c>
      <c r="D89" s="102" t="s">
        <v>81</v>
      </c>
      <c r="E89" s="103" t="s">
        <v>108</v>
      </c>
      <c r="F89" s="104" t="s">
        <v>109</v>
      </c>
      <c r="G89" s="105" t="s">
        <v>90</v>
      </c>
      <c r="H89" s="216">
        <f>SUM(H91:H93)</f>
        <v>95.47999999999999</v>
      </c>
      <c r="I89" s="107"/>
      <c r="J89" s="107">
        <f>ROUND(I89*H89,2)</f>
        <v>0</v>
      </c>
      <c r="K89" s="104" t="s">
        <v>83</v>
      </c>
      <c r="L89" s="24"/>
      <c r="M89" s="108" t="s">
        <v>1</v>
      </c>
      <c r="N89" s="109" t="s">
        <v>25</v>
      </c>
      <c r="O89" s="110">
        <v>3.36</v>
      </c>
      <c r="P89" s="110">
        <f>O89*H89</f>
        <v>320.81279999999998</v>
      </c>
      <c r="Q89" s="110">
        <v>0</v>
      </c>
      <c r="R89" s="110">
        <f>Q89*H89</f>
        <v>0</v>
      </c>
      <c r="S89" s="110">
        <v>0</v>
      </c>
      <c r="T89" s="111">
        <f>S89*H89</f>
        <v>0</v>
      </c>
      <c r="V89" s="208"/>
      <c r="W89" s="208"/>
      <c r="X89" s="208"/>
      <c r="Y89" s="208"/>
      <c r="Z89" s="208"/>
      <c r="AA89" s="208"/>
      <c r="AB89" s="208"/>
      <c r="AC89" s="208"/>
      <c r="AR89" s="13" t="s">
        <v>84</v>
      </c>
      <c r="AT89" s="13" t="s">
        <v>81</v>
      </c>
      <c r="AU89" s="13" t="s">
        <v>39</v>
      </c>
      <c r="AY89" s="13" t="s">
        <v>79</v>
      </c>
      <c r="BE89" s="112">
        <f>IF(N89="základní",J89,0)</f>
        <v>0</v>
      </c>
      <c r="BF89" s="112">
        <f>IF(N89="snížená",J89,0)</f>
        <v>0</v>
      </c>
      <c r="BG89" s="112">
        <f>IF(N89="zákl. přenesená",J89,0)</f>
        <v>0</v>
      </c>
      <c r="BH89" s="112">
        <f>IF(N89="sníž. přenesená",J89,0)</f>
        <v>0</v>
      </c>
      <c r="BI89" s="112">
        <f>IF(N89="nulová",J89,0)</f>
        <v>0</v>
      </c>
      <c r="BJ89" s="13" t="s">
        <v>38</v>
      </c>
      <c r="BK89" s="112">
        <f>ROUND(I89*H89,2)</f>
        <v>0</v>
      </c>
      <c r="BL89" s="13" t="s">
        <v>84</v>
      </c>
      <c r="BM89" s="13" t="s">
        <v>128</v>
      </c>
    </row>
    <row r="90" spans="2:65" s="1" customFormat="1" ht="60" x14ac:dyDescent="0.3">
      <c r="B90" s="24"/>
      <c r="D90" s="113" t="s">
        <v>85</v>
      </c>
      <c r="F90" s="114" t="s">
        <v>110</v>
      </c>
      <c r="L90" s="24"/>
      <c r="M90" s="115"/>
      <c r="N90" s="25"/>
      <c r="O90" s="25"/>
      <c r="P90" s="25"/>
      <c r="Q90" s="25"/>
      <c r="R90" s="25"/>
      <c r="S90" s="25"/>
      <c r="T90" s="38"/>
      <c r="V90" s="208"/>
      <c r="W90" s="208"/>
      <c r="X90" s="208"/>
      <c r="Y90" s="208"/>
      <c r="Z90" s="208"/>
      <c r="AA90" s="208"/>
      <c r="AB90" s="208"/>
      <c r="AC90" s="208"/>
      <c r="AT90" s="13" t="s">
        <v>85</v>
      </c>
      <c r="AU90" s="13" t="s">
        <v>39</v>
      </c>
    </row>
    <row r="91" spans="2:65" s="8" customFormat="1" x14ac:dyDescent="0.3">
      <c r="B91" s="122"/>
      <c r="D91" s="113" t="s">
        <v>86</v>
      </c>
      <c r="E91" s="123" t="s">
        <v>1</v>
      </c>
      <c r="F91" s="124" t="s">
        <v>339</v>
      </c>
      <c r="H91" s="125">
        <v>40.32</v>
      </c>
      <c r="L91" s="122"/>
      <c r="M91" s="126"/>
      <c r="N91" s="127"/>
      <c r="O91" s="127"/>
      <c r="P91" s="127"/>
      <c r="Q91" s="127"/>
      <c r="R91" s="127"/>
      <c r="S91" s="127"/>
      <c r="T91" s="128"/>
      <c r="V91" s="208"/>
      <c r="W91" s="208"/>
      <c r="X91" s="208"/>
      <c r="Y91" s="208"/>
      <c r="Z91" s="208"/>
      <c r="AA91" s="208"/>
      <c r="AB91" s="208"/>
      <c r="AC91" s="208"/>
      <c r="AT91" s="123" t="s">
        <v>86</v>
      </c>
      <c r="AU91" s="123" t="s">
        <v>39</v>
      </c>
      <c r="AV91" s="8" t="s">
        <v>39</v>
      </c>
      <c r="AW91" s="8" t="s">
        <v>18</v>
      </c>
      <c r="AX91" s="8" t="s">
        <v>38</v>
      </c>
      <c r="AY91" s="123" t="s">
        <v>79</v>
      </c>
    </row>
    <row r="92" spans="2:65" s="8" customFormat="1" x14ac:dyDescent="0.3">
      <c r="B92" s="122"/>
      <c r="D92" s="113"/>
      <c r="E92" s="123"/>
      <c r="F92" s="124" t="s">
        <v>340</v>
      </c>
      <c r="H92" s="125">
        <v>7.84</v>
      </c>
      <c r="L92" s="122"/>
      <c r="M92" s="126"/>
      <c r="N92" s="214"/>
      <c r="O92" s="214"/>
      <c r="P92" s="214"/>
      <c r="Q92" s="214"/>
      <c r="R92" s="214"/>
      <c r="S92" s="214"/>
      <c r="T92" s="128"/>
      <c r="V92" s="208"/>
      <c r="W92" s="208"/>
      <c r="X92" s="208"/>
      <c r="Y92" s="208"/>
      <c r="Z92" s="208"/>
      <c r="AA92" s="208"/>
      <c r="AB92" s="208"/>
      <c r="AC92" s="208"/>
      <c r="AT92" s="123"/>
      <c r="AU92" s="123"/>
      <c r="AY92" s="123"/>
    </row>
    <row r="93" spans="2:65" s="8" customFormat="1" x14ac:dyDescent="0.3">
      <c r="B93" s="122"/>
      <c r="D93" s="113"/>
      <c r="E93" s="123"/>
      <c r="F93" s="124" t="s">
        <v>341</v>
      </c>
      <c r="H93" s="125">
        <v>47.32</v>
      </c>
      <c r="L93" s="122"/>
      <c r="M93" s="126"/>
      <c r="N93" s="214"/>
      <c r="O93" s="214"/>
      <c r="P93" s="214"/>
      <c r="Q93" s="214"/>
      <c r="R93" s="214"/>
      <c r="S93" s="214"/>
      <c r="T93" s="128"/>
      <c r="V93" s="208"/>
      <c r="W93" s="208"/>
      <c r="X93" s="208"/>
      <c r="Y93" s="208"/>
      <c r="Z93" s="208"/>
      <c r="AA93" s="208"/>
      <c r="AB93" s="208"/>
      <c r="AC93" s="208"/>
      <c r="AT93" s="123"/>
      <c r="AU93" s="123"/>
      <c r="AY93" s="123"/>
    </row>
    <row r="94" spans="2:65" s="1" customFormat="1" ht="45.6" customHeight="1" x14ac:dyDescent="0.3">
      <c r="B94" s="101"/>
      <c r="C94" s="102" t="s">
        <v>39</v>
      </c>
      <c r="D94" s="102" t="s">
        <v>81</v>
      </c>
      <c r="E94" s="103" t="s">
        <v>111</v>
      </c>
      <c r="F94" s="104" t="s">
        <v>112</v>
      </c>
      <c r="G94" s="105" t="s">
        <v>90</v>
      </c>
      <c r="H94" s="216">
        <f>H89</f>
        <v>95.47999999999999</v>
      </c>
      <c r="I94" s="107"/>
      <c r="J94" s="107">
        <f>ROUND(I94*H94,2)</f>
        <v>0</v>
      </c>
      <c r="K94" s="104" t="s">
        <v>83</v>
      </c>
      <c r="L94" s="24"/>
      <c r="M94" s="108" t="s">
        <v>1</v>
      </c>
      <c r="N94" s="109" t="s">
        <v>25</v>
      </c>
      <c r="O94" s="110">
        <v>0.70599999999999996</v>
      </c>
      <c r="P94" s="110">
        <f>O94*H94</f>
        <v>67.408879999999982</v>
      </c>
      <c r="Q94" s="110">
        <v>0</v>
      </c>
      <c r="R94" s="110">
        <f>Q94*H94</f>
        <v>0</v>
      </c>
      <c r="S94" s="110">
        <v>0</v>
      </c>
      <c r="T94" s="111">
        <f>S94*H94</f>
        <v>0</v>
      </c>
      <c r="V94" s="208"/>
      <c r="W94" s="208"/>
      <c r="X94" s="208"/>
      <c r="Y94" s="208"/>
      <c r="Z94" s="208"/>
      <c r="AA94" s="208"/>
      <c r="AB94" s="208"/>
      <c r="AC94" s="208"/>
      <c r="AR94" s="13" t="s">
        <v>84</v>
      </c>
      <c r="AT94" s="13" t="s">
        <v>81</v>
      </c>
      <c r="AU94" s="13" t="s">
        <v>39</v>
      </c>
      <c r="AY94" s="13" t="s">
        <v>79</v>
      </c>
      <c r="BE94" s="112">
        <f>IF(N94="základní",J94,0)</f>
        <v>0</v>
      </c>
      <c r="BF94" s="112">
        <f>IF(N94="snížená",J94,0)</f>
        <v>0</v>
      </c>
      <c r="BG94" s="112">
        <f>IF(N94="zákl. přenesená",J94,0)</f>
        <v>0</v>
      </c>
      <c r="BH94" s="112">
        <f>IF(N94="sníž. přenesená",J94,0)</f>
        <v>0</v>
      </c>
      <c r="BI94" s="112">
        <f>IF(N94="nulová",J94,0)</f>
        <v>0</v>
      </c>
      <c r="BJ94" s="13" t="s">
        <v>38</v>
      </c>
      <c r="BK94" s="112">
        <f>ROUND(I94*H94,2)</f>
        <v>0</v>
      </c>
      <c r="BL94" s="13" t="s">
        <v>84</v>
      </c>
      <c r="BM94" s="13" t="s">
        <v>129</v>
      </c>
    </row>
    <row r="95" spans="2:65" s="1" customFormat="1" ht="60" x14ac:dyDescent="0.3">
      <c r="B95" s="24"/>
      <c r="D95" s="113" t="s">
        <v>85</v>
      </c>
      <c r="F95" s="114" t="s">
        <v>110</v>
      </c>
      <c r="L95" s="24"/>
      <c r="M95" s="115"/>
      <c r="N95" s="25"/>
      <c r="O95" s="25"/>
      <c r="P95" s="25"/>
      <c r="Q95" s="25"/>
      <c r="R95" s="25"/>
      <c r="S95" s="25"/>
      <c r="T95" s="38"/>
      <c r="V95" s="208"/>
      <c r="W95" s="208"/>
      <c r="X95" s="208"/>
      <c r="Y95" s="208"/>
      <c r="Z95" s="208"/>
      <c r="AA95" s="208"/>
      <c r="AB95" s="208"/>
      <c r="AC95" s="208"/>
      <c r="AT95" s="13" t="s">
        <v>85</v>
      </c>
      <c r="AU95" s="13" t="s">
        <v>39</v>
      </c>
    </row>
    <row r="96" spans="2:65" s="1" customFormat="1" ht="45.6" customHeight="1" x14ac:dyDescent="0.3">
      <c r="B96" s="101"/>
      <c r="C96" s="102" t="s">
        <v>87</v>
      </c>
      <c r="D96" s="102" t="s">
        <v>81</v>
      </c>
      <c r="E96" s="103" t="s">
        <v>94</v>
      </c>
      <c r="F96" s="104" t="s">
        <v>95</v>
      </c>
      <c r="G96" s="105" t="s">
        <v>90</v>
      </c>
      <c r="H96" s="106">
        <f>H97</f>
        <v>23.73</v>
      </c>
      <c r="I96" s="107"/>
      <c r="J96" s="107">
        <f>ROUND(I96*H96,2)</f>
        <v>0</v>
      </c>
      <c r="K96" s="104" t="s">
        <v>83</v>
      </c>
      <c r="L96" s="24"/>
      <c r="M96" s="108" t="s">
        <v>1</v>
      </c>
      <c r="N96" s="109" t="s">
        <v>25</v>
      </c>
      <c r="O96" s="110">
        <v>8.3000000000000004E-2</v>
      </c>
      <c r="P96" s="110">
        <f>O96*H96</f>
        <v>1.9695900000000002</v>
      </c>
      <c r="Q96" s="110">
        <v>0</v>
      </c>
      <c r="R96" s="110">
        <f>Q96*H96</f>
        <v>0</v>
      </c>
      <c r="S96" s="110">
        <v>0</v>
      </c>
      <c r="T96" s="111">
        <f>S96*H96</f>
        <v>0</v>
      </c>
      <c r="V96" s="208"/>
      <c r="W96" s="208"/>
      <c r="X96" s="208"/>
      <c r="Y96" s="208"/>
      <c r="Z96" s="208"/>
      <c r="AA96" s="208"/>
      <c r="AB96" s="208"/>
      <c r="AC96" s="208"/>
      <c r="AR96" s="13" t="s">
        <v>84</v>
      </c>
      <c r="AT96" s="13" t="s">
        <v>81</v>
      </c>
      <c r="AU96" s="13" t="s">
        <v>39</v>
      </c>
      <c r="AY96" s="13" t="s">
        <v>79</v>
      </c>
      <c r="BE96" s="112">
        <f>IF(N96="základní",J96,0)</f>
        <v>0</v>
      </c>
      <c r="BF96" s="112">
        <f>IF(N96="snížená",J96,0)</f>
        <v>0</v>
      </c>
      <c r="BG96" s="112">
        <f>IF(N96="zákl. přenesená",J96,0)</f>
        <v>0</v>
      </c>
      <c r="BH96" s="112">
        <f>IF(N96="sníž. přenesená",J96,0)</f>
        <v>0</v>
      </c>
      <c r="BI96" s="112">
        <f>IF(N96="nulová",J96,0)</f>
        <v>0</v>
      </c>
      <c r="BJ96" s="13" t="s">
        <v>38</v>
      </c>
      <c r="BK96" s="112">
        <f>ROUND(I96*H96,2)</f>
        <v>0</v>
      </c>
      <c r="BL96" s="13" t="s">
        <v>84</v>
      </c>
      <c r="BM96" s="13" t="s">
        <v>130</v>
      </c>
    </row>
    <row r="97" spans="2:65" s="8" customFormat="1" x14ac:dyDescent="0.3">
      <c r="B97" s="122"/>
      <c r="D97" s="113" t="s">
        <v>86</v>
      </c>
      <c r="E97" s="123" t="s">
        <v>1</v>
      </c>
      <c r="F97" s="124" t="s">
        <v>342</v>
      </c>
      <c r="H97" s="125">
        <v>23.73</v>
      </c>
      <c r="L97" s="122"/>
      <c r="M97" s="126"/>
      <c r="N97" s="127"/>
      <c r="O97" s="127"/>
      <c r="P97" s="127"/>
      <c r="Q97" s="127"/>
      <c r="R97" s="127"/>
      <c r="S97" s="127"/>
      <c r="T97" s="128"/>
      <c r="V97" s="208"/>
      <c r="W97" s="208"/>
      <c r="X97" s="208"/>
      <c r="Y97" s="208"/>
      <c r="Z97" s="208"/>
      <c r="AA97" s="208"/>
      <c r="AB97" s="208"/>
      <c r="AC97" s="208"/>
      <c r="AT97" s="123" t="s">
        <v>86</v>
      </c>
      <c r="AU97" s="123" t="s">
        <v>39</v>
      </c>
      <c r="AV97" s="8" t="s">
        <v>39</v>
      </c>
      <c r="AW97" s="8" t="s">
        <v>18</v>
      </c>
      <c r="AX97" s="8" t="s">
        <v>36</v>
      </c>
      <c r="AY97" s="123" t="s">
        <v>79</v>
      </c>
    </row>
    <row r="98" spans="2:65" s="1" customFormat="1" ht="55.5" customHeight="1" x14ac:dyDescent="0.3">
      <c r="B98" s="101"/>
      <c r="C98" s="102" t="s">
        <v>88</v>
      </c>
      <c r="D98" s="102" t="s">
        <v>81</v>
      </c>
      <c r="E98" s="103" t="s">
        <v>96</v>
      </c>
      <c r="F98" s="104" t="s">
        <v>97</v>
      </c>
      <c r="G98" s="105" t="s">
        <v>90</v>
      </c>
      <c r="H98" s="106">
        <f>H99</f>
        <v>237.3</v>
      </c>
      <c r="I98" s="107"/>
      <c r="J98" s="107">
        <f>ROUND(I98*H98,2)</f>
        <v>0</v>
      </c>
      <c r="K98" s="104" t="s">
        <v>83</v>
      </c>
      <c r="L98" s="24"/>
      <c r="M98" s="108" t="s">
        <v>1</v>
      </c>
      <c r="N98" s="109" t="s">
        <v>25</v>
      </c>
      <c r="O98" s="110">
        <v>4.0000000000000001E-3</v>
      </c>
      <c r="P98" s="110">
        <f>O98*H98</f>
        <v>0.94920000000000004</v>
      </c>
      <c r="Q98" s="110">
        <v>0</v>
      </c>
      <c r="R98" s="110">
        <f>Q98*H98</f>
        <v>0</v>
      </c>
      <c r="S98" s="110">
        <v>0</v>
      </c>
      <c r="T98" s="111">
        <f>S98*H98</f>
        <v>0</v>
      </c>
      <c r="V98" s="208"/>
      <c r="W98" s="208"/>
      <c r="X98" s="208"/>
      <c r="Y98" s="208"/>
      <c r="Z98" s="208"/>
      <c r="AA98" s="208"/>
      <c r="AB98" s="208"/>
      <c r="AC98" s="208"/>
      <c r="AR98" s="13" t="s">
        <v>84</v>
      </c>
      <c r="AT98" s="13" t="s">
        <v>81</v>
      </c>
      <c r="AU98" s="13" t="s">
        <v>39</v>
      </c>
      <c r="AY98" s="13" t="s">
        <v>79</v>
      </c>
      <c r="BE98" s="112">
        <f>IF(N98="základní",J98,0)</f>
        <v>0</v>
      </c>
      <c r="BF98" s="112">
        <f>IF(N98="snížená",J98,0)</f>
        <v>0</v>
      </c>
      <c r="BG98" s="112">
        <f>IF(N98="zákl. přenesená",J98,0)</f>
        <v>0</v>
      </c>
      <c r="BH98" s="112">
        <f>IF(N98="sníž. přenesená",J98,0)</f>
        <v>0</v>
      </c>
      <c r="BI98" s="112">
        <f>IF(N98="nulová",J98,0)</f>
        <v>0</v>
      </c>
      <c r="BJ98" s="13" t="s">
        <v>38</v>
      </c>
      <c r="BK98" s="112">
        <f>ROUND(I98*H98,2)</f>
        <v>0</v>
      </c>
      <c r="BL98" s="13" t="s">
        <v>84</v>
      </c>
      <c r="BM98" s="13" t="s">
        <v>131</v>
      </c>
    </row>
    <row r="99" spans="2:65" s="8" customFormat="1" x14ac:dyDescent="0.3">
      <c r="B99" s="122"/>
      <c r="D99" s="113" t="s">
        <v>86</v>
      </c>
      <c r="F99" s="124" t="s">
        <v>343</v>
      </c>
      <c r="H99" s="125">
        <v>237.3</v>
      </c>
      <c r="L99" s="122"/>
      <c r="M99" s="126"/>
      <c r="N99" s="127"/>
      <c r="O99" s="127"/>
      <c r="P99" s="127"/>
      <c r="Q99" s="127"/>
      <c r="R99" s="127"/>
      <c r="S99" s="127"/>
      <c r="T99" s="128"/>
      <c r="V99" s="208"/>
      <c r="W99" s="208"/>
      <c r="X99" s="208"/>
      <c r="Y99" s="208"/>
      <c r="Z99" s="208"/>
      <c r="AA99" s="208"/>
      <c r="AB99" s="208"/>
      <c r="AC99" s="208"/>
      <c r="AT99" s="123" t="s">
        <v>86</v>
      </c>
      <c r="AU99" s="123" t="s">
        <v>39</v>
      </c>
      <c r="AV99" s="8" t="s">
        <v>39</v>
      </c>
      <c r="AW99" s="8" t="s">
        <v>2</v>
      </c>
      <c r="AX99" s="8" t="s">
        <v>38</v>
      </c>
      <c r="AY99" s="123" t="s">
        <v>79</v>
      </c>
    </row>
    <row r="100" spans="2:65" s="1" customFormat="1" ht="14.4" customHeight="1" x14ac:dyDescent="0.3">
      <c r="B100" s="101"/>
      <c r="C100" s="102" t="s">
        <v>89</v>
      </c>
      <c r="D100" s="102" t="s">
        <v>81</v>
      </c>
      <c r="E100" s="103" t="s">
        <v>98</v>
      </c>
      <c r="F100" s="104" t="s">
        <v>99</v>
      </c>
      <c r="G100" s="105" t="s">
        <v>90</v>
      </c>
      <c r="H100" s="216">
        <v>23.73</v>
      </c>
      <c r="I100" s="107"/>
      <c r="J100" s="107">
        <f>ROUND(I100*H100,2)</f>
        <v>0</v>
      </c>
      <c r="K100" s="104" t="s">
        <v>83</v>
      </c>
      <c r="L100" s="24"/>
      <c r="M100" s="108" t="s">
        <v>1</v>
      </c>
      <c r="N100" s="109" t="s">
        <v>25</v>
      </c>
      <c r="O100" s="110">
        <v>8.9999999999999993E-3</v>
      </c>
      <c r="P100" s="110">
        <f>O100*H100</f>
        <v>0.21356999999999998</v>
      </c>
      <c r="Q100" s="110">
        <v>0</v>
      </c>
      <c r="R100" s="110">
        <f>Q100*H100</f>
        <v>0</v>
      </c>
      <c r="S100" s="110">
        <v>0</v>
      </c>
      <c r="T100" s="111">
        <f>S100*H100</f>
        <v>0</v>
      </c>
      <c r="V100" s="208"/>
      <c r="W100" s="208"/>
      <c r="X100" s="208"/>
      <c r="Y100" s="208"/>
      <c r="Z100" s="208"/>
      <c r="AA100" s="208"/>
      <c r="AB100" s="208"/>
      <c r="AC100" s="208"/>
      <c r="AR100" s="13" t="s">
        <v>84</v>
      </c>
      <c r="AT100" s="13" t="s">
        <v>81</v>
      </c>
      <c r="AU100" s="13" t="s">
        <v>39</v>
      </c>
      <c r="AY100" s="13" t="s">
        <v>79</v>
      </c>
      <c r="BE100" s="112">
        <f>IF(N100="základní",J100,0)</f>
        <v>0</v>
      </c>
      <c r="BF100" s="112">
        <f>IF(N100="snížená",J100,0)</f>
        <v>0</v>
      </c>
      <c r="BG100" s="112">
        <f>IF(N100="zákl. přenesená",J100,0)</f>
        <v>0</v>
      </c>
      <c r="BH100" s="112">
        <f>IF(N100="sníž. přenesená",J100,0)</f>
        <v>0</v>
      </c>
      <c r="BI100" s="112">
        <f>IF(N100="nulová",J100,0)</f>
        <v>0</v>
      </c>
      <c r="BJ100" s="13" t="s">
        <v>38</v>
      </c>
      <c r="BK100" s="112">
        <f>ROUND(I100*H100,2)</f>
        <v>0</v>
      </c>
      <c r="BL100" s="13" t="s">
        <v>84</v>
      </c>
      <c r="BM100" s="13" t="s">
        <v>132</v>
      </c>
    </row>
    <row r="101" spans="2:65" s="1" customFormat="1" ht="34.200000000000003" customHeight="1" x14ac:dyDescent="0.3">
      <c r="B101" s="101"/>
      <c r="C101" s="102" t="s">
        <v>91</v>
      </c>
      <c r="D101" s="102" t="s">
        <v>81</v>
      </c>
      <c r="E101" s="103" t="s">
        <v>100</v>
      </c>
      <c r="F101" s="104" t="s">
        <v>101</v>
      </c>
      <c r="G101" s="105" t="s">
        <v>102</v>
      </c>
      <c r="H101" s="216">
        <f>H103</f>
        <v>45.09</v>
      </c>
      <c r="I101" s="107"/>
      <c r="J101" s="107">
        <f>ROUND(I101*H101,2)</f>
        <v>0</v>
      </c>
      <c r="K101" s="104" t="s">
        <v>83</v>
      </c>
      <c r="L101" s="24"/>
      <c r="M101" s="108" t="s">
        <v>1</v>
      </c>
      <c r="N101" s="109" t="s">
        <v>25</v>
      </c>
      <c r="O101" s="110">
        <v>0</v>
      </c>
      <c r="P101" s="110">
        <f>O101*H101</f>
        <v>0</v>
      </c>
      <c r="Q101" s="110">
        <v>0</v>
      </c>
      <c r="R101" s="110">
        <f>Q101*H101</f>
        <v>0</v>
      </c>
      <c r="S101" s="110">
        <v>0</v>
      </c>
      <c r="T101" s="111">
        <f>S101*H101</f>
        <v>0</v>
      </c>
      <c r="V101" s="208"/>
      <c r="W101" s="208"/>
      <c r="X101" s="208"/>
      <c r="Y101" s="208"/>
      <c r="Z101" s="208"/>
      <c r="AA101" s="208"/>
      <c r="AB101" s="208"/>
      <c r="AC101" s="208"/>
      <c r="AR101" s="13" t="s">
        <v>84</v>
      </c>
      <c r="AT101" s="13" t="s">
        <v>81</v>
      </c>
      <c r="AU101" s="13" t="s">
        <v>39</v>
      </c>
      <c r="AY101" s="13" t="s">
        <v>79</v>
      </c>
      <c r="BE101" s="112">
        <f>IF(N101="základní",J101,0)</f>
        <v>0</v>
      </c>
      <c r="BF101" s="112">
        <f>IF(N101="snížená",J101,0)</f>
        <v>0</v>
      </c>
      <c r="BG101" s="112">
        <f>IF(N101="zákl. přenesená",J101,0)</f>
        <v>0</v>
      </c>
      <c r="BH101" s="112">
        <f>IF(N101="sníž. přenesená",J101,0)</f>
        <v>0</v>
      </c>
      <c r="BI101" s="112">
        <f>IF(N101="nulová",J101,0)</f>
        <v>0</v>
      </c>
      <c r="BJ101" s="13" t="s">
        <v>38</v>
      </c>
      <c r="BK101" s="112">
        <f>ROUND(I101*H101,2)</f>
        <v>0</v>
      </c>
      <c r="BL101" s="13" t="s">
        <v>84</v>
      </c>
      <c r="BM101" s="13" t="s">
        <v>133</v>
      </c>
    </row>
    <row r="102" spans="2:65" s="1" customFormat="1" ht="36" x14ac:dyDescent="0.3">
      <c r="B102" s="24"/>
      <c r="D102" s="113" t="s">
        <v>85</v>
      </c>
      <c r="F102" s="114" t="s">
        <v>103</v>
      </c>
      <c r="L102" s="24"/>
      <c r="M102" s="115"/>
      <c r="N102" s="25"/>
      <c r="O102" s="25"/>
      <c r="P102" s="25"/>
      <c r="Q102" s="25"/>
      <c r="R102" s="25"/>
      <c r="S102" s="25"/>
      <c r="T102" s="38"/>
      <c r="V102" s="208"/>
      <c r="W102" s="208"/>
      <c r="X102" s="208"/>
      <c r="Y102" s="208"/>
      <c r="Z102" s="208"/>
      <c r="AA102" s="208"/>
      <c r="AB102" s="208"/>
      <c r="AC102" s="208"/>
      <c r="AT102" s="13" t="s">
        <v>85</v>
      </c>
      <c r="AU102" s="13" t="s">
        <v>39</v>
      </c>
    </row>
    <row r="103" spans="2:65" s="8" customFormat="1" x14ac:dyDescent="0.3">
      <c r="B103" s="122"/>
      <c r="D103" s="113" t="s">
        <v>86</v>
      </c>
      <c r="F103" s="124" t="s">
        <v>338</v>
      </c>
      <c r="H103" s="125">
        <v>45.09</v>
      </c>
      <c r="L103" s="122"/>
      <c r="M103" s="126"/>
      <c r="N103" s="127"/>
      <c r="O103" s="127"/>
      <c r="P103" s="127"/>
      <c r="Q103" s="127"/>
      <c r="R103" s="127"/>
      <c r="S103" s="127"/>
      <c r="T103" s="128"/>
      <c r="V103" s="208"/>
      <c r="W103" s="208"/>
      <c r="X103" s="208"/>
      <c r="Y103" s="208"/>
      <c r="Z103" s="208"/>
      <c r="AA103" s="208"/>
      <c r="AB103" s="208"/>
      <c r="AC103" s="208"/>
      <c r="AT103" s="123" t="s">
        <v>86</v>
      </c>
      <c r="AU103" s="123" t="s">
        <v>39</v>
      </c>
      <c r="AV103" s="8" t="s">
        <v>39</v>
      </c>
      <c r="AW103" s="8" t="s">
        <v>2</v>
      </c>
      <c r="AX103" s="8" t="s">
        <v>38</v>
      </c>
      <c r="AY103" s="123" t="s">
        <v>79</v>
      </c>
    </row>
    <row r="104" spans="2:65" s="1" customFormat="1" ht="34.200000000000003" customHeight="1" x14ac:dyDescent="0.3">
      <c r="B104" s="101"/>
      <c r="C104" s="102" t="s">
        <v>92</v>
      </c>
      <c r="D104" s="102" t="s">
        <v>81</v>
      </c>
      <c r="E104" s="103" t="s">
        <v>113</v>
      </c>
      <c r="F104" s="104" t="s">
        <v>114</v>
      </c>
      <c r="G104" s="105" t="s">
        <v>90</v>
      </c>
      <c r="H104" s="216">
        <f>H105</f>
        <v>71.75</v>
      </c>
      <c r="I104" s="107"/>
      <c r="J104" s="107">
        <f>ROUND(I104*H104,2)</f>
        <v>0</v>
      </c>
      <c r="K104" s="104" t="s">
        <v>83</v>
      </c>
      <c r="L104" s="24"/>
      <c r="M104" s="108" t="s">
        <v>1</v>
      </c>
      <c r="N104" s="109" t="s">
        <v>25</v>
      </c>
      <c r="O104" s="110">
        <v>0.29899999999999999</v>
      </c>
      <c r="P104" s="110">
        <f>O104*H104</f>
        <v>21.453250000000001</v>
      </c>
      <c r="Q104" s="110">
        <v>0</v>
      </c>
      <c r="R104" s="110">
        <f>Q104*H104</f>
        <v>0</v>
      </c>
      <c r="S104" s="110">
        <v>0</v>
      </c>
      <c r="T104" s="111">
        <f>S104*H104</f>
        <v>0</v>
      </c>
      <c r="V104" s="208"/>
      <c r="W104" s="208"/>
      <c r="X104" s="208"/>
      <c r="Y104" s="208"/>
      <c r="Z104" s="208"/>
      <c r="AA104" s="208"/>
      <c r="AB104" s="208"/>
      <c r="AC104" s="208"/>
      <c r="AR104" s="13" t="s">
        <v>84</v>
      </c>
      <c r="AT104" s="13" t="s">
        <v>81</v>
      </c>
      <c r="AU104" s="13" t="s">
        <v>39</v>
      </c>
      <c r="AY104" s="13" t="s">
        <v>79</v>
      </c>
      <c r="BE104" s="112">
        <f>IF(N104="základní",J104,0)</f>
        <v>0</v>
      </c>
      <c r="BF104" s="112">
        <f>IF(N104="snížená",J104,0)</f>
        <v>0</v>
      </c>
      <c r="BG104" s="112">
        <f>IF(N104="zákl. přenesená",J104,0)</f>
        <v>0</v>
      </c>
      <c r="BH104" s="112">
        <f>IF(N104="sníž. přenesená",J104,0)</f>
        <v>0</v>
      </c>
      <c r="BI104" s="112">
        <f>IF(N104="nulová",J104,0)</f>
        <v>0</v>
      </c>
      <c r="BJ104" s="13" t="s">
        <v>38</v>
      </c>
      <c r="BK104" s="112">
        <f>ROUND(I104*H104,2)</f>
        <v>0</v>
      </c>
      <c r="BL104" s="13" t="s">
        <v>84</v>
      </c>
      <c r="BM104" s="13" t="s">
        <v>134</v>
      </c>
    </row>
    <row r="105" spans="2:65" s="8" customFormat="1" x14ac:dyDescent="0.3">
      <c r="B105" s="122"/>
      <c r="D105" s="113" t="s">
        <v>86</v>
      </c>
      <c r="E105" s="123" t="s">
        <v>1</v>
      </c>
      <c r="F105" s="124" t="s">
        <v>344</v>
      </c>
      <c r="H105" s="125">
        <v>71.75</v>
      </c>
      <c r="L105" s="122"/>
      <c r="M105" s="126"/>
      <c r="N105" s="127"/>
      <c r="O105" s="127"/>
      <c r="P105" s="127"/>
      <c r="Q105" s="127"/>
      <c r="R105" s="127"/>
      <c r="S105" s="127"/>
      <c r="T105" s="128"/>
      <c r="V105" s="208"/>
      <c r="W105" s="208"/>
      <c r="X105" s="208"/>
      <c r="Y105" s="208"/>
      <c r="Z105" s="208"/>
      <c r="AA105" s="208"/>
      <c r="AB105" s="208"/>
      <c r="AC105" s="208"/>
      <c r="AT105" s="123" t="s">
        <v>86</v>
      </c>
      <c r="AU105" s="123" t="s">
        <v>39</v>
      </c>
      <c r="AV105" s="8" t="s">
        <v>39</v>
      </c>
      <c r="AW105" s="8" t="s">
        <v>18</v>
      </c>
      <c r="AX105" s="8" t="s">
        <v>36</v>
      </c>
      <c r="AY105" s="123" t="s">
        <v>79</v>
      </c>
    </row>
    <row r="106" spans="2:65" s="6" customFormat="1" ht="29.85" customHeight="1" x14ac:dyDescent="0.35">
      <c r="B106" s="89"/>
      <c r="D106" s="90" t="s">
        <v>35</v>
      </c>
      <c r="E106" s="99" t="s">
        <v>39</v>
      </c>
      <c r="F106" s="99" t="s">
        <v>104</v>
      </c>
      <c r="J106" s="100">
        <f>BK106</f>
        <v>0</v>
      </c>
      <c r="L106" s="89"/>
      <c r="M106" s="93"/>
      <c r="N106" s="94"/>
      <c r="O106" s="94"/>
      <c r="P106" s="95">
        <f>SUM(P107:P129)</f>
        <v>84.397377000000006</v>
      </c>
      <c r="Q106" s="94"/>
      <c r="R106" s="95">
        <f>SUM(R107:R129)</f>
        <v>58.204836317340003</v>
      </c>
      <c r="S106" s="94"/>
      <c r="T106" s="96">
        <f>SUM(T107:T129)</f>
        <v>0</v>
      </c>
      <c r="V106" s="213"/>
      <c r="W106" s="213"/>
      <c r="X106" s="213"/>
      <c r="Y106" s="213"/>
      <c r="Z106" s="213"/>
      <c r="AA106" s="213"/>
      <c r="AB106" s="213"/>
      <c r="AC106" s="213"/>
      <c r="AR106" s="90" t="s">
        <v>38</v>
      </c>
      <c r="AT106" s="97" t="s">
        <v>35</v>
      </c>
      <c r="AU106" s="97" t="s">
        <v>38</v>
      </c>
      <c r="AY106" s="90" t="s">
        <v>79</v>
      </c>
      <c r="BK106" s="98">
        <f>SUM(BK107:BK129)</f>
        <v>0</v>
      </c>
    </row>
    <row r="107" spans="2:65" s="1" customFormat="1" ht="27" customHeight="1" x14ac:dyDescent="0.3">
      <c r="B107" s="101"/>
      <c r="C107" s="102" t="s">
        <v>42</v>
      </c>
      <c r="D107" s="102" t="s">
        <v>81</v>
      </c>
      <c r="E107" s="103" t="s">
        <v>135</v>
      </c>
      <c r="F107" s="104" t="s">
        <v>136</v>
      </c>
      <c r="G107" s="105" t="s">
        <v>90</v>
      </c>
      <c r="H107" s="216">
        <v>3.45</v>
      </c>
      <c r="I107" s="107"/>
      <c r="J107" s="107">
        <f>ROUND(I107*H107,2)</f>
        <v>0</v>
      </c>
      <c r="K107" s="104" t="s">
        <v>83</v>
      </c>
      <c r="L107" s="24"/>
      <c r="M107" s="108" t="s">
        <v>1</v>
      </c>
      <c r="N107" s="109" t="s">
        <v>25</v>
      </c>
      <c r="O107" s="110">
        <v>0.98499999999999999</v>
      </c>
      <c r="P107" s="110">
        <f>O107*H107</f>
        <v>3.39825</v>
      </c>
      <c r="Q107" s="110">
        <v>1.98</v>
      </c>
      <c r="R107" s="110">
        <f>Q107*H107</f>
        <v>6.8310000000000004</v>
      </c>
      <c r="S107" s="110">
        <v>0</v>
      </c>
      <c r="T107" s="111">
        <f>S107*H107</f>
        <v>0</v>
      </c>
      <c r="V107" s="208"/>
      <c r="W107" s="208"/>
      <c r="X107" s="208"/>
      <c r="Y107" s="208"/>
      <c r="Z107" s="208"/>
      <c r="AA107" s="208"/>
      <c r="AB107" s="208"/>
      <c r="AC107" s="208"/>
      <c r="AR107" s="13" t="s">
        <v>84</v>
      </c>
      <c r="AT107" s="13" t="s">
        <v>81</v>
      </c>
      <c r="AU107" s="13" t="s">
        <v>39</v>
      </c>
      <c r="AY107" s="13" t="s">
        <v>79</v>
      </c>
      <c r="BE107" s="112">
        <f>IF(N107="základní",J107,0)</f>
        <v>0</v>
      </c>
      <c r="BF107" s="112">
        <f>IF(N107="snížená",J107,0)</f>
        <v>0</v>
      </c>
      <c r="BG107" s="112">
        <f>IF(N107="zákl. přenesená",J107,0)</f>
        <v>0</v>
      </c>
      <c r="BH107" s="112">
        <f>IF(N107="sníž. přenesená",J107,0)</f>
        <v>0</v>
      </c>
      <c r="BI107" s="112">
        <f>IF(N107="nulová",J107,0)</f>
        <v>0</v>
      </c>
      <c r="BJ107" s="13" t="s">
        <v>38</v>
      </c>
      <c r="BK107" s="112">
        <f>ROUND(I107*H107,2)</f>
        <v>0</v>
      </c>
      <c r="BL107" s="13" t="s">
        <v>84</v>
      </c>
      <c r="BM107" s="13" t="s">
        <v>137</v>
      </c>
    </row>
    <row r="108" spans="2:65" s="1" customFormat="1" ht="60" x14ac:dyDescent="0.3">
      <c r="B108" s="24"/>
      <c r="D108" s="113" t="s">
        <v>85</v>
      </c>
      <c r="F108" s="114" t="s">
        <v>138</v>
      </c>
      <c r="L108" s="24"/>
      <c r="M108" s="115"/>
      <c r="N108" s="25"/>
      <c r="O108" s="25"/>
      <c r="P108" s="25"/>
      <c r="Q108" s="25"/>
      <c r="R108" s="25"/>
      <c r="S108" s="25"/>
      <c r="T108" s="38"/>
      <c r="V108" s="208"/>
      <c r="W108" s="208"/>
      <c r="X108" s="208"/>
      <c r="Y108" s="208"/>
      <c r="Z108" s="208"/>
      <c r="AA108" s="208"/>
      <c r="AB108" s="208"/>
      <c r="AC108" s="208"/>
      <c r="AT108" s="13" t="s">
        <v>85</v>
      </c>
      <c r="AU108" s="13" t="s">
        <v>39</v>
      </c>
    </row>
    <row r="109" spans="2:65" s="7" customFormat="1" x14ac:dyDescent="0.3">
      <c r="B109" s="116"/>
      <c r="D109" s="113" t="s">
        <v>86</v>
      </c>
      <c r="E109" s="117" t="s">
        <v>1</v>
      </c>
      <c r="F109" s="118" t="s">
        <v>139</v>
      </c>
      <c r="H109" s="117" t="s">
        <v>1</v>
      </c>
      <c r="L109" s="116"/>
      <c r="M109" s="119"/>
      <c r="N109" s="120"/>
      <c r="O109" s="120"/>
      <c r="P109" s="120"/>
      <c r="Q109" s="120"/>
      <c r="R109" s="120"/>
      <c r="S109" s="120"/>
      <c r="T109" s="121"/>
      <c r="V109" s="208"/>
      <c r="W109" s="208"/>
      <c r="X109" s="208"/>
      <c r="Y109" s="208"/>
      <c r="Z109" s="208"/>
      <c r="AA109" s="208"/>
      <c r="AB109" s="208"/>
      <c r="AC109" s="208"/>
      <c r="AT109" s="117" t="s">
        <v>86</v>
      </c>
      <c r="AU109" s="117" t="s">
        <v>39</v>
      </c>
      <c r="AV109" s="7" t="s">
        <v>38</v>
      </c>
      <c r="AW109" s="7" t="s">
        <v>18</v>
      </c>
      <c r="AX109" s="7" t="s">
        <v>36</v>
      </c>
      <c r="AY109" s="117" t="s">
        <v>79</v>
      </c>
    </row>
    <row r="110" spans="2:65" s="8" customFormat="1" x14ac:dyDescent="0.3">
      <c r="B110" s="122"/>
      <c r="D110" s="113" t="s">
        <v>86</v>
      </c>
      <c r="E110" s="123" t="s">
        <v>1</v>
      </c>
      <c r="F110" s="124" t="s">
        <v>327</v>
      </c>
      <c r="H110" s="125">
        <v>1.58</v>
      </c>
      <c r="L110" s="122"/>
      <c r="M110" s="126"/>
      <c r="N110" s="127"/>
      <c r="O110" s="127"/>
      <c r="P110" s="127"/>
      <c r="Q110" s="127"/>
      <c r="R110" s="127"/>
      <c r="S110" s="127"/>
      <c r="T110" s="128"/>
      <c r="V110" s="208"/>
      <c r="W110" s="208"/>
      <c r="X110" s="208"/>
      <c r="Y110" s="208"/>
      <c r="Z110" s="208"/>
      <c r="AA110" s="208"/>
      <c r="AB110" s="208"/>
      <c r="AC110" s="208"/>
      <c r="AT110" s="123" t="s">
        <v>86</v>
      </c>
      <c r="AU110" s="123" t="s">
        <v>39</v>
      </c>
      <c r="AV110" s="8" t="s">
        <v>39</v>
      </c>
      <c r="AW110" s="8" t="s">
        <v>18</v>
      </c>
      <c r="AX110" s="8" t="s">
        <v>36</v>
      </c>
      <c r="AY110" s="123" t="s">
        <v>79</v>
      </c>
    </row>
    <row r="111" spans="2:65" s="8" customFormat="1" x14ac:dyDescent="0.3">
      <c r="B111" s="122"/>
      <c r="D111" s="113"/>
      <c r="E111" s="123"/>
      <c r="F111" s="124" t="s">
        <v>328</v>
      </c>
      <c r="H111" s="125">
        <v>0.28999999999999998</v>
      </c>
      <c r="L111" s="122"/>
      <c r="M111" s="126"/>
      <c r="N111" s="214"/>
      <c r="O111" s="214"/>
      <c r="P111" s="214"/>
      <c r="Q111" s="214"/>
      <c r="R111" s="214"/>
      <c r="S111" s="214"/>
      <c r="T111" s="128"/>
      <c r="V111" s="208"/>
      <c r="W111" s="208"/>
      <c r="X111" s="208"/>
      <c r="Y111" s="208"/>
      <c r="Z111" s="208"/>
      <c r="AA111" s="208"/>
      <c r="AB111" s="208"/>
      <c r="AC111" s="208"/>
      <c r="AT111" s="123"/>
      <c r="AU111" s="123"/>
      <c r="AY111" s="123"/>
    </row>
    <row r="112" spans="2:65" s="8" customFormat="1" x14ac:dyDescent="0.3">
      <c r="B112" s="122"/>
      <c r="D112" s="113"/>
      <c r="E112" s="123"/>
      <c r="F112" s="124" t="s">
        <v>327</v>
      </c>
      <c r="H112" s="125">
        <v>1.58</v>
      </c>
      <c r="L112" s="122"/>
      <c r="M112" s="126"/>
      <c r="N112" s="214"/>
      <c r="O112" s="214"/>
      <c r="P112" s="214"/>
      <c r="Q112" s="214"/>
      <c r="R112" s="214"/>
      <c r="S112" s="214"/>
      <c r="T112" s="128"/>
      <c r="V112" s="208"/>
      <c r="W112" s="208"/>
      <c r="X112" s="208"/>
      <c r="Y112" s="208"/>
      <c r="Z112" s="208"/>
      <c r="AA112" s="208"/>
      <c r="AB112" s="208"/>
      <c r="AC112" s="208"/>
      <c r="AT112" s="123"/>
      <c r="AU112" s="123"/>
      <c r="AY112" s="123"/>
    </row>
    <row r="113" spans="2:65" s="1" customFormat="1" ht="27.75" customHeight="1" x14ac:dyDescent="0.3">
      <c r="B113" s="101"/>
      <c r="C113" s="102" t="s">
        <v>93</v>
      </c>
      <c r="D113" s="102" t="s">
        <v>81</v>
      </c>
      <c r="E113" s="103" t="s">
        <v>118</v>
      </c>
      <c r="F113" s="104" t="s">
        <v>119</v>
      </c>
      <c r="G113" s="105" t="s">
        <v>90</v>
      </c>
      <c r="H113" s="106">
        <f>SUM(H115:H117)</f>
        <v>20.28</v>
      </c>
      <c r="I113" s="107"/>
      <c r="J113" s="107">
        <f>ROUND(I113*H113,2)</f>
        <v>0</v>
      </c>
      <c r="K113" s="104" t="s">
        <v>83</v>
      </c>
      <c r="L113" s="24"/>
      <c r="M113" s="108" t="s">
        <v>1</v>
      </c>
      <c r="N113" s="109" t="s">
        <v>25</v>
      </c>
      <c r="O113" s="110">
        <v>0.49299999999999999</v>
      </c>
      <c r="P113" s="110">
        <f>O113*H113</f>
        <v>9.9980399999999996</v>
      </c>
      <c r="Q113" s="110">
        <v>2.4532922039999998</v>
      </c>
      <c r="R113" s="110">
        <f>Q113*H113</f>
        <v>49.75276589712</v>
      </c>
      <c r="S113" s="110">
        <v>0</v>
      </c>
      <c r="T113" s="111">
        <f>S113*H113</f>
        <v>0</v>
      </c>
      <c r="V113" s="208"/>
      <c r="W113" s="208"/>
      <c r="X113" s="208"/>
      <c r="Y113" s="208"/>
      <c r="Z113" s="208"/>
      <c r="AA113" s="208"/>
      <c r="AB113" s="208"/>
      <c r="AC113" s="208"/>
      <c r="AR113" s="13" t="s">
        <v>84</v>
      </c>
      <c r="AT113" s="13" t="s">
        <v>81</v>
      </c>
      <c r="AU113" s="13" t="s">
        <v>39</v>
      </c>
      <c r="AY113" s="13" t="s">
        <v>79</v>
      </c>
      <c r="BE113" s="112">
        <f>IF(N113="základní",J113,0)</f>
        <v>0</v>
      </c>
      <c r="BF113" s="112">
        <f>IF(N113="snížená",J113,0)</f>
        <v>0</v>
      </c>
      <c r="BG113" s="112">
        <f>IF(N113="zákl. přenesená",J113,0)</f>
        <v>0</v>
      </c>
      <c r="BH113" s="112">
        <f>IF(N113="sníž. přenesená",J113,0)</f>
        <v>0</v>
      </c>
      <c r="BI113" s="112">
        <f>IF(N113="nulová",J113,0)</f>
        <v>0</v>
      </c>
      <c r="BJ113" s="13" t="s">
        <v>38</v>
      </c>
      <c r="BK113" s="112">
        <f>ROUND(I113*H113,2)</f>
        <v>0</v>
      </c>
      <c r="BL113" s="13" t="s">
        <v>84</v>
      </c>
      <c r="BM113" s="13" t="s">
        <v>140</v>
      </c>
    </row>
    <row r="114" spans="2:65" s="1" customFormat="1" ht="108" x14ac:dyDescent="0.3">
      <c r="B114" s="24"/>
      <c r="D114" s="113" t="s">
        <v>85</v>
      </c>
      <c r="F114" s="114" t="s">
        <v>115</v>
      </c>
      <c r="L114" s="24"/>
      <c r="M114" s="115"/>
      <c r="N114" s="25"/>
      <c r="O114" s="25"/>
      <c r="P114" s="25"/>
      <c r="Q114" s="25"/>
      <c r="R114" s="25"/>
      <c r="S114" s="25"/>
      <c r="T114" s="38"/>
      <c r="V114" s="208"/>
      <c r="W114" s="208"/>
      <c r="X114" s="208"/>
      <c r="Y114" s="208"/>
      <c r="Z114" s="208"/>
      <c r="AA114" s="208"/>
      <c r="AB114" s="208"/>
      <c r="AC114" s="208"/>
      <c r="AT114" s="13" t="s">
        <v>85</v>
      </c>
      <c r="AU114" s="13" t="s">
        <v>39</v>
      </c>
    </row>
    <row r="115" spans="2:65" s="7" customFormat="1" x14ac:dyDescent="0.3">
      <c r="B115" s="116"/>
      <c r="D115" s="113"/>
      <c r="E115" s="117"/>
      <c r="F115" s="124" t="s">
        <v>329</v>
      </c>
      <c r="H115" s="125">
        <v>7.56</v>
      </c>
      <c r="L115" s="116"/>
      <c r="M115" s="119"/>
      <c r="N115" s="215"/>
      <c r="O115" s="215"/>
      <c r="P115" s="215"/>
      <c r="Q115" s="215"/>
      <c r="R115" s="215"/>
      <c r="S115" s="215"/>
      <c r="T115" s="121"/>
      <c r="V115" s="208"/>
      <c r="W115" s="208"/>
      <c r="X115" s="208"/>
      <c r="Y115" s="208"/>
      <c r="Z115" s="208"/>
      <c r="AA115" s="208"/>
      <c r="AB115" s="208"/>
      <c r="AC115" s="208"/>
      <c r="AT115" s="117"/>
      <c r="AU115" s="117"/>
      <c r="AY115" s="117"/>
    </row>
    <row r="116" spans="2:65" s="7" customFormat="1" x14ac:dyDescent="0.3">
      <c r="B116" s="116"/>
      <c r="D116" s="113"/>
      <c r="E116" s="117"/>
      <c r="F116" s="124" t="s">
        <v>330</v>
      </c>
      <c r="H116" s="125">
        <v>1.97</v>
      </c>
      <c r="L116" s="116"/>
      <c r="M116" s="119"/>
      <c r="N116" s="215"/>
      <c r="O116" s="215"/>
      <c r="P116" s="215"/>
      <c r="Q116" s="215"/>
      <c r="R116" s="215"/>
      <c r="S116" s="215"/>
      <c r="T116" s="121"/>
      <c r="V116" s="208"/>
      <c r="W116" s="208"/>
      <c r="X116" s="208"/>
      <c r="Y116" s="208"/>
      <c r="Z116" s="208"/>
      <c r="AA116" s="208"/>
      <c r="AB116" s="208"/>
      <c r="AC116" s="208"/>
      <c r="AT116" s="117"/>
      <c r="AU116" s="117"/>
      <c r="AY116" s="117"/>
    </row>
    <row r="117" spans="2:65" s="8" customFormat="1" x14ac:dyDescent="0.3">
      <c r="B117" s="122"/>
      <c r="D117" s="113" t="s">
        <v>86</v>
      </c>
      <c r="E117" s="123" t="s">
        <v>1</v>
      </c>
      <c r="F117" s="124" t="s">
        <v>331</v>
      </c>
      <c r="H117" s="125">
        <v>10.75</v>
      </c>
      <c r="L117" s="122"/>
      <c r="M117" s="126"/>
      <c r="N117" s="127"/>
      <c r="O117" s="127"/>
      <c r="P117" s="127"/>
      <c r="Q117" s="127"/>
      <c r="R117" s="127"/>
      <c r="S117" s="127"/>
      <c r="T117" s="128"/>
      <c r="V117" s="208"/>
      <c r="W117" s="208"/>
      <c r="X117" s="208"/>
      <c r="Y117" s="208"/>
      <c r="Z117" s="208"/>
      <c r="AA117" s="208"/>
      <c r="AB117" s="208"/>
      <c r="AC117" s="208"/>
      <c r="AT117" s="123" t="s">
        <v>86</v>
      </c>
      <c r="AU117" s="123" t="s">
        <v>39</v>
      </c>
      <c r="AV117" s="8" t="s">
        <v>39</v>
      </c>
      <c r="AW117" s="8" t="s">
        <v>18</v>
      </c>
      <c r="AX117" s="8" t="s">
        <v>38</v>
      </c>
      <c r="AY117" s="123" t="s">
        <v>79</v>
      </c>
    </row>
    <row r="118" spans="2:65" s="1" customFormat="1" ht="14.4" customHeight="1" x14ac:dyDescent="0.3">
      <c r="B118" s="101"/>
      <c r="C118" s="102" t="s">
        <v>4</v>
      </c>
      <c r="D118" s="102" t="s">
        <v>81</v>
      </c>
      <c r="E118" s="103" t="s">
        <v>120</v>
      </c>
      <c r="F118" s="104" t="s">
        <v>121</v>
      </c>
      <c r="G118" s="105" t="s">
        <v>82</v>
      </c>
      <c r="H118" s="106">
        <f>SUM(H120:H122)</f>
        <v>73.199999999999989</v>
      </c>
      <c r="I118" s="107"/>
      <c r="J118" s="107">
        <f>ROUND(I118*H118,2)</f>
        <v>0</v>
      </c>
      <c r="K118" s="104" t="s">
        <v>83</v>
      </c>
      <c r="L118" s="24"/>
      <c r="M118" s="108" t="s">
        <v>1</v>
      </c>
      <c r="N118" s="109" t="s">
        <v>25</v>
      </c>
      <c r="O118" s="110">
        <v>0.27400000000000002</v>
      </c>
      <c r="P118" s="110">
        <f>O118*H118</f>
        <v>20.056799999999999</v>
      </c>
      <c r="Q118" s="110">
        <v>2.6369000000000002E-3</v>
      </c>
      <c r="R118" s="110">
        <f>Q118*H118</f>
        <v>0.19302107999999998</v>
      </c>
      <c r="S118" s="110">
        <v>0</v>
      </c>
      <c r="T118" s="111">
        <f>S118*H118</f>
        <v>0</v>
      </c>
      <c r="V118" s="208"/>
      <c r="W118" s="208"/>
      <c r="X118" s="208"/>
      <c r="Y118" s="208"/>
      <c r="Z118" s="208"/>
      <c r="AA118" s="208"/>
      <c r="AB118" s="208"/>
      <c r="AC118" s="208"/>
      <c r="AR118" s="13" t="s">
        <v>84</v>
      </c>
      <c r="AT118" s="13" t="s">
        <v>81</v>
      </c>
      <c r="AU118" s="13" t="s">
        <v>39</v>
      </c>
      <c r="AY118" s="13" t="s">
        <v>79</v>
      </c>
      <c r="BE118" s="112">
        <f>IF(N118="základní",J118,0)</f>
        <v>0</v>
      </c>
      <c r="BF118" s="112">
        <f>IF(N118="snížená",J118,0)</f>
        <v>0</v>
      </c>
      <c r="BG118" s="112">
        <f>IF(N118="zákl. přenesená",J118,0)</f>
        <v>0</v>
      </c>
      <c r="BH118" s="112">
        <f>IF(N118="sníž. přenesená",J118,0)</f>
        <v>0</v>
      </c>
      <c r="BI118" s="112">
        <f>IF(N118="nulová",J118,0)</f>
        <v>0</v>
      </c>
      <c r="BJ118" s="13" t="s">
        <v>38</v>
      </c>
      <c r="BK118" s="112">
        <f>ROUND(I118*H118,2)</f>
        <v>0</v>
      </c>
      <c r="BL118" s="13" t="s">
        <v>84</v>
      </c>
      <c r="BM118" s="13" t="s">
        <v>141</v>
      </c>
    </row>
    <row r="119" spans="2:65" s="1" customFormat="1" ht="48" x14ac:dyDescent="0.3">
      <c r="B119" s="24"/>
      <c r="D119" s="113" t="s">
        <v>85</v>
      </c>
      <c r="F119" s="114" t="s">
        <v>116</v>
      </c>
      <c r="L119" s="24"/>
      <c r="M119" s="115"/>
      <c r="N119" s="25"/>
      <c r="O119" s="25"/>
      <c r="P119" s="25"/>
      <c r="Q119" s="25"/>
      <c r="R119" s="25"/>
      <c r="S119" s="25"/>
      <c r="T119" s="38"/>
      <c r="V119" s="208"/>
      <c r="W119" s="208"/>
      <c r="X119" s="208"/>
      <c r="Y119" s="208"/>
      <c r="Z119" s="208"/>
      <c r="AA119" s="208"/>
      <c r="AB119" s="208"/>
      <c r="AC119" s="208"/>
      <c r="AT119" s="13" t="s">
        <v>85</v>
      </c>
      <c r="AU119" s="13" t="s">
        <v>39</v>
      </c>
    </row>
    <row r="120" spans="2:65" s="8" customFormat="1" x14ac:dyDescent="0.3">
      <c r="B120" s="122"/>
      <c r="D120" s="113" t="s">
        <v>86</v>
      </c>
      <c r="E120" s="123" t="s">
        <v>1</v>
      </c>
      <c r="F120" s="124" t="s">
        <v>332</v>
      </c>
      <c r="H120" s="125">
        <v>30.24</v>
      </c>
      <c r="L120" s="122"/>
      <c r="M120" s="126"/>
      <c r="N120" s="127"/>
      <c r="O120" s="127"/>
      <c r="P120" s="127"/>
      <c r="Q120" s="127"/>
      <c r="R120" s="127"/>
      <c r="S120" s="127"/>
      <c r="T120" s="128"/>
      <c r="V120" s="208"/>
      <c r="W120" s="208"/>
      <c r="X120" s="208"/>
      <c r="Y120" s="208"/>
      <c r="Z120" s="208"/>
      <c r="AA120" s="208"/>
      <c r="AB120" s="208"/>
      <c r="AC120" s="208"/>
      <c r="AT120" s="123" t="s">
        <v>86</v>
      </c>
      <c r="AU120" s="123" t="s">
        <v>39</v>
      </c>
      <c r="AV120" s="8" t="s">
        <v>39</v>
      </c>
      <c r="AW120" s="8" t="s">
        <v>18</v>
      </c>
      <c r="AX120" s="8" t="s">
        <v>38</v>
      </c>
      <c r="AY120" s="123" t="s">
        <v>79</v>
      </c>
    </row>
    <row r="121" spans="2:65" s="8" customFormat="1" x14ac:dyDescent="0.3">
      <c r="B121" s="122"/>
      <c r="D121" s="113"/>
      <c r="E121" s="123"/>
      <c r="F121" s="124" t="s">
        <v>333</v>
      </c>
      <c r="H121" s="125">
        <v>6</v>
      </c>
      <c r="L121" s="122"/>
      <c r="M121" s="126"/>
      <c r="N121" s="214"/>
      <c r="O121" s="214"/>
      <c r="P121" s="214"/>
      <c r="Q121" s="214"/>
      <c r="R121" s="214"/>
      <c r="S121" s="214"/>
      <c r="T121" s="128"/>
      <c r="V121" s="208"/>
      <c r="W121" s="208"/>
      <c r="X121" s="208"/>
      <c r="Y121" s="208"/>
      <c r="Z121" s="208"/>
      <c r="AA121" s="208"/>
      <c r="AB121" s="208"/>
      <c r="AC121" s="208"/>
      <c r="AT121" s="123"/>
      <c r="AU121" s="123"/>
      <c r="AY121" s="123"/>
    </row>
    <row r="122" spans="2:65" s="8" customFormat="1" x14ac:dyDescent="0.3">
      <c r="B122" s="122"/>
      <c r="D122" s="113"/>
      <c r="E122" s="123"/>
      <c r="F122" s="124" t="s">
        <v>334</v>
      </c>
      <c r="H122" s="125">
        <v>36.96</v>
      </c>
      <c r="L122" s="122"/>
      <c r="M122" s="126"/>
      <c r="N122" s="214"/>
      <c r="O122" s="214"/>
      <c r="P122" s="214"/>
      <c r="Q122" s="214"/>
      <c r="R122" s="214"/>
      <c r="S122" s="214"/>
      <c r="T122" s="128"/>
      <c r="V122" s="208"/>
      <c r="W122" s="208"/>
      <c r="X122" s="208"/>
      <c r="Y122" s="208"/>
      <c r="Z122" s="208"/>
      <c r="AA122" s="208"/>
      <c r="AB122" s="208"/>
      <c r="AC122" s="208"/>
      <c r="AT122" s="123"/>
      <c r="AU122" s="123"/>
      <c r="AY122" s="123"/>
    </row>
    <row r="123" spans="2:65" s="1" customFormat="1" ht="14.4" customHeight="1" x14ac:dyDescent="0.3">
      <c r="B123" s="101"/>
      <c r="C123" s="102" t="s">
        <v>43</v>
      </c>
      <c r="D123" s="102" t="s">
        <v>81</v>
      </c>
      <c r="E123" s="103" t="s">
        <v>122</v>
      </c>
      <c r="F123" s="104" t="s">
        <v>123</v>
      </c>
      <c r="G123" s="105" t="s">
        <v>82</v>
      </c>
      <c r="H123" s="106">
        <f>H118</f>
        <v>73.199999999999989</v>
      </c>
      <c r="I123" s="107"/>
      <c r="J123" s="107">
        <f>ROUND(I123*H123,2)</f>
        <v>0</v>
      </c>
      <c r="K123" s="104" t="s">
        <v>83</v>
      </c>
      <c r="L123" s="24"/>
      <c r="M123" s="108" t="s">
        <v>1</v>
      </c>
      <c r="N123" s="109" t="s">
        <v>25</v>
      </c>
      <c r="O123" s="110">
        <v>9.1999999999999998E-2</v>
      </c>
      <c r="P123" s="110">
        <f>O123*H123</f>
        <v>6.7343999999999991</v>
      </c>
      <c r="Q123" s="110">
        <v>0</v>
      </c>
      <c r="R123" s="110">
        <f>Q123*H123</f>
        <v>0</v>
      </c>
      <c r="S123" s="110">
        <v>0</v>
      </c>
      <c r="T123" s="111">
        <f>S123*H123</f>
        <v>0</v>
      </c>
      <c r="V123" s="208"/>
      <c r="W123" s="208"/>
      <c r="X123" s="208"/>
      <c r="Y123" s="208"/>
      <c r="Z123" s="208"/>
      <c r="AA123" s="208"/>
      <c r="AB123" s="208"/>
      <c r="AC123" s="208"/>
      <c r="AR123" s="13" t="s">
        <v>84</v>
      </c>
      <c r="AT123" s="13" t="s">
        <v>81</v>
      </c>
      <c r="AU123" s="13" t="s">
        <v>39</v>
      </c>
      <c r="AY123" s="13" t="s">
        <v>79</v>
      </c>
      <c r="BE123" s="112">
        <f>IF(N123="základní",J123,0)</f>
        <v>0</v>
      </c>
      <c r="BF123" s="112">
        <f>IF(N123="snížená",J123,0)</f>
        <v>0</v>
      </c>
      <c r="BG123" s="112">
        <f>IF(N123="zákl. přenesená",J123,0)</f>
        <v>0</v>
      </c>
      <c r="BH123" s="112">
        <f>IF(N123="sníž. přenesená",J123,0)</f>
        <v>0</v>
      </c>
      <c r="BI123" s="112">
        <f>IF(N123="nulová",J123,0)</f>
        <v>0</v>
      </c>
      <c r="BJ123" s="13" t="s">
        <v>38</v>
      </c>
      <c r="BK123" s="112">
        <f>ROUND(I123*H123,2)</f>
        <v>0</v>
      </c>
      <c r="BL123" s="13" t="s">
        <v>84</v>
      </c>
      <c r="BM123" s="13" t="s">
        <v>142</v>
      </c>
    </row>
    <row r="124" spans="2:65" s="1" customFormat="1" ht="48" x14ac:dyDescent="0.3">
      <c r="B124" s="24"/>
      <c r="D124" s="113" t="s">
        <v>85</v>
      </c>
      <c r="F124" s="114" t="s">
        <v>116</v>
      </c>
      <c r="L124" s="24"/>
      <c r="M124" s="115"/>
      <c r="N124" s="25"/>
      <c r="O124" s="25"/>
      <c r="P124" s="25"/>
      <c r="Q124" s="25"/>
      <c r="R124" s="25"/>
      <c r="S124" s="25"/>
      <c r="T124" s="38"/>
      <c r="V124" s="208"/>
      <c r="W124" s="208"/>
      <c r="X124" s="208"/>
      <c r="Y124" s="208"/>
      <c r="Z124" s="208"/>
      <c r="AA124" s="208"/>
      <c r="AB124" s="208"/>
      <c r="AC124" s="208"/>
      <c r="AT124" s="13" t="s">
        <v>85</v>
      </c>
      <c r="AU124" s="13" t="s">
        <v>39</v>
      </c>
    </row>
    <row r="125" spans="2:65" s="1" customFormat="1" ht="14.4" customHeight="1" x14ac:dyDescent="0.3">
      <c r="B125" s="101"/>
      <c r="C125" s="102" t="s">
        <v>44</v>
      </c>
      <c r="D125" s="102" t="s">
        <v>81</v>
      </c>
      <c r="E125" s="103" t="s">
        <v>124</v>
      </c>
      <c r="F125" s="104" t="s">
        <v>125</v>
      </c>
      <c r="G125" s="105" t="s">
        <v>102</v>
      </c>
      <c r="H125" s="106">
        <f>SUM(H126:H129)</f>
        <v>1.347</v>
      </c>
      <c r="I125" s="107"/>
      <c r="J125" s="107">
        <f>ROUND(I125*H125,2)</f>
        <v>0</v>
      </c>
      <c r="K125" s="104" t="s">
        <v>83</v>
      </c>
      <c r="L125" s="24"/>
      <c r="M125" s="108" t="s">
        <v>1</v>
      </c>
      <c r="N125" s="109" t="s">
        <v>25</v>
      </c>
      <c r="O125" s="110">
        <v>32.820999999999998</v>
      </c>
      <c r="P125" s="110">
        <f>O125*H125</f>
        <v>44.209886999999995</v>
      </c>
      <c r="Q125" s="110">
        <v>1.06017026</v>
      </c>
      <c r="R125" s="110">
        <f>Q125*H125</f>
        <v>1.4280493402200001</v>
      </c>
      <c r="S125" s="110">
        <v>0</v>
      </c>
      <c r="T125" s="111">
        <f>S125*H125</f>
        <v>0</v>
      </c>
      <c r="V125" s="208"/>
      <c r="W125" s="208"/>
      <c r="X125" s="208"/>
      <c r="Y125" s="208"/>
      <c r="Z125" s="208"/>
      <c r="AA125" s="208"/>
      <c r="AB125" s="208"/>
      <c r="AC125" s="208"/>
      <c r="AR125" s="13" t="s">
        <v>84</v>
      </c>
      <c r="AT125" s="13" t="s">
        <v>81</v>
      </c>
      <c r="AU125" s="13" t="s">
        <v>39</v>
      </c>
      <c r="AY125" s="13" t="s">
        <v>79</v>
      </c>
      <c r="BE125" s="112">
        <f>IF(N125="základní",J125,0)</f>
        <v>0</v>
      </c>
      <c r="BF125" s="112">
        <f>IF(N125="snížená",J125,0)</f>
        <v>0</v>
      </c>
      <c r="BG125" s="112">
        <f>IF(N125="zákl. přenesená",J125,0)</f>
        <v>0</v>
      </c>
      <c r="BH125" s="112">
        <f>IF(N125="sníž. přenesená",J125,0)</f>
        <v>0</v>
      </c>
      <c r="BI125" s="112">
        <f>IF(N125="nulová",J125,0)</f>
        <v>0</v>
      </c>
      <c r="BJ125" s="13" t="s">
        <v>38</v>
      </c>
      <c r="BK125" s="112">
        <f>ROUND(I125*H125,2)</f>
        <v>0</v>
      </c>
      <c r="BL125" s="13" t="s">
        <v>84</v>
      </c>
      <c r="BM125" s="13" t="s">
        <v>143</v>
      </c>
    </row>
    <row r="126" spans="2:65" s="1" customFormat="1" ht="36" x14ac:dyDescent="0.3">
      <c r="B126" s="24"/>
      <c r="D126" s="113" t="s">
        <v>85</v>
      </c>
      <c r="F126" s="114" t="s">
        <v>117</v>
      </c>
      <c r="L126" s="24"/>
      <c r="M126" s="115"/>
      <c r="N126" s="25"/>
      <c r="O126" s="25"/>
      <c r="P126" s="25"/>
      <c r="Q126" s="25"/>
      <c r="R126" s="25"/>
      <c r="S126" s="25"/>
      <c r="T126" s="38"/>
      <c r="V126" s="208"/>
      <c r="W126" s="208"/>
      <c r="X126" s="208"/>
      <c r="Y126" s="208"/>
      <c r="Z126" s="208"/>
      <c r="AA126" s="208"/>
      <c r="AB126" s="208"/>
      <c r="AC126" s="208"/>
      <c r="AT126" s="13" t="s">
        <v>85</v>
      </c>
      <c r="AU126" s="13" t="s">
        <v>39</v>
      </c>
    </row>
    <row r="127" spans="2:65" s="8" customFormat="1" x14ac:dyDescent="0.3">
      <c r="B127" s="122"/>
      <c r="D127" s="113" t="s">
        <v>86</v>
      </c>
      <c r="E127" s="123" t="s">
        <v>1</v>
      </c>
      <c r="F127" s="124" t="s">
        <v>335</v>
      </c>
      <c r="H127" s="125">
        <v>0.53100000000000003</v>
      </c>
      <c r="L127" s="122"/>
      <c r="M127" s="126"/>
      <c r="N127" s="127"/>
      <c r="O127" s="127"/>
      <c r="P127" s="127"/>
      <c r="Q127" s="127"/>
      <c r="R127" s="127"/>
      <c r="S127" s="127"/>
      <c r="T127" s="128"/>
      <c r="V127" s="208"/>
      <c r="W127" s="208"/>
      <c r="X127" s="208"/>
      <c r="Y127" s="208"/>
      <c r="Z127" s="208"/>
      <c r="AA127" s="208"/>
      <c r="AB127" s="208"/>
      <c r="AC127" s="208"/>
      <c r="AT127" s="123" t="s">
        <v>86</v>
      </c>
      <c r="AU127" s="123" t="s">
        <v>39</v>
      </c>
      <c r="AV127" s="8" t="s">
        <v>39</v>
      </c>
      <c r="AW127" s="8" t="s">
        <v>18</v>
      </c>
      <c r="AX127" s="8" t="s">
        <v>36</v>
      </c>
      <c r="AY127" s="123" t="s">
        <v>79</v>
      </c>
    </row>
    <row r="128" spans="2:65" s="8" customFormat="1" x14ac:dyDescent="0.3">
      <c r="B128" s="122"/>
      <c r="D128" s="113"/>
      <c r="E128" s="123"/>
      <c r="F128" s="124" t="s">
        <v>336</v>
      </c>
      <c r="H128" s="125">
        <v>0.125</v>
      </c>
      <c r="L128" s="122"/>
      <c r="M128" s="126"/>
      <c r="N128" s="214"/>
      <c r="O128" s="214"/>
      <c r="P128" s="214"/>
      <c r="Q128" s="214"/>
      <c r="R128" s="214"/>
      <c r="S128" s="214"/>
      <c r="T128" s="128"/>
      <c r="V128" s="208"/>
      <c r="W128" s="208"/>
      <c r="X128" s="208"/>
      <c r="Y128" s="208"/>
      <c r="Z128" s="208"/>
      <c r="AA128" s="208"/>
      <c r="AB128" s="208"/>
      <c r="AC128" s="208"/>
      <c r="AT128" s="123"/>
      <c r="AU128" s="123"/>
      <c r="AY128" s="123"/>
    </row>
    <row r="129" spans="2:65" s="8" customFormat="1" x14ac:dyDescent="0.3">
      <c r="B129" s="122"/>
      <c r="D129" s="113" t="s">
        <v>86</v>
      </c>
      <c r="E129" s="123" t="s">
        <v>1</v>
      </c>
      <c r="F129" s="124" t="s">
        <v>337</v>
      </c>
      <c r="H129" s="125">
        <v>0.69099999999999995</v>
      </c>
      <c r="L129" s="122"/>
      <c r="M129" s="126"/>
      <c r="N129" s="127"/>
      <c r="O129" s="127"/>
      <c r="P129" s="127"/>
      <c r="Q129" s="127"/>
      <c r="R129" s="127"/>
      <c r="S129" s="127"/>
      <c r="T129" s="128"/>
      <c r="V129" s="208"/>
      <c r="W129" s="208"/>
      <c r="X129" s="208"/>
      <c r="Y129" s="208"/>
      <c r="Z129" s="208"/>
      <c r="AA129" s="208"/>
      <c r="AB129" s="208"/>
      <c r="AC129" s="208"/>
      <c r="AT129" s="123" t="s">
        <v>86</v>
      </c>
      <c r="AU129" s="123" t="s">
        <v>39</v>
      </c>
      <c r="AV129" s="8" t="s">
        <v>39</v>
      </c>
      <c r="AW129" s="8" t="s">
        <v>18</v>
      </c>
      <c r="AX129" s="8" t="s">
        <v>36</v>
      </c>
      <c r="AY129" s="123" t="s">
        <v>79</v>
      </c>
    </row>
    <row r="130" spans="2:65" s="6" customFormat="1" ht="29.85" customHeight="1" x14ac:dyDescent="0.35">
      <c r="B130" s="89"/>
      <c r="D130" s="90" t="s">
        <v>35</v>
      </c>
      <c r="E130" s="99" t="s">
        <v>126</v>
      </c>
      <c r="F130" s="99" t="s">
        <v>127</v>
      </c>
      <c r="J130" s="100">
        <f>BK130</f>
        <v>0</v>
      </c>
      <c r="L130" s="89"/>
      <c r="M130" s="93"/>
      <c r="N130" s="94"/>
      <c r="O130" s="94"/>
      <c r="P130" s="95">
        <f>SUM(P131:P131)</f>
        <v>140.98137</v>
      </c>
      <c r="Q130" s="94"/>
      <c r="R130" s="95">
        <f>SUM(R131:R131)</f>
        <v>0</v>
      </c>
      <c r="S130" s="94"/>
      <c r="T130" s="96">
        <f>SUM(T131:T131)</f>
        <v>0</v>
      </c>
      <c r="V130" s="213"/>
      <c r="W130" s="213"/>
      <c r="X130" s="213"/>
      <c r="Y130" s="213"/>
      <c r="Z130" s="213"/>
      <c r="AA130" s="213"/>
      <c r="AB130" s="213"/>
      <c r="AC130" s="213"/>
      <c r="AR130" s="90" t="s">
        <v>38</v>
      </c>
      <c r="AT130" s="97" t="s">
        <v>35</v>
      </c>
      <c r="AU130" s="97" t="s">
        <v>38</v>
      </c>
      <c r="AY130" s="90" t="s">
        <v>79</v>
      </c>
      <c r="BK130" s="98">
        <f>SUM(BK131:BK131)</f>
        <v>0</v>
      </c>
    </row>
    <row r="131" spans="2:65" s="1" customFormat="1" ht="45.6" customHeight="1" x14ac:dyDescent="0.3">
      <c r="B131" s="101"/>
      <c r="C131" s="102" t="s">
        <v>105</v>
      </c>
      <c r="D131" s="102" t="s">
        <v>81</v>
      </c>
      <c r="E131" s="103" t="s">
        <v>144</v>
      </c>
      <c r="F131" s="104" t="s">
        <v>145</v>
      </c>
      <c r="G131" s="105" t="s">
        <v>102</v>
      </c>
      <c r="H131" s="106">
        <v>56.37</v>
      </c>
      <c r="I131" s="107"/>
      <c r="J131" s="107">
        <f>ROUND(I131*H131,2)</f>
        <v>0</v>
      </c>
      <c r="K131" s="104" t="s">
        <v>83</v>
      </c>
      <c r="L131" s="24"/>
      <c r="M131" s="108" t="s">
        <v>1</v>
      </c>
      <c r="N131" s="109" t="s">
        <v>25</v>
      </c>
      <c r="O131" s="110">
        <v>2.5009999999999999</v>
      </c>
      <c r="P131" s="110">
        <f>O131*H131</f>
        <v>140.98137</v>
      </c>
      <c r="Q131" s="110">
        <v>0</v>
      </c>
      <c r="R131" s="110">
        <f>Q131*H131</f>
        <v>0</v>
      </c>
      <c r="S131" s="110">
        <v>0</v>
      </c>
      <c r="T131" s="111">
        <f>S131*H131</f>
        <v>0</v>
      </c>
      <c r="V131" s="208"/>
      <c r="W131" s="208"/>
      <c r="X131" s="208"/>
      <c r="Y131" s="208"/>
      <c r="Z131" s="208"/>
      <c r="AA131" s="208"/>
      <c r="AB131" s="208"/>
      <c r="AC131" s="208"/>
      <c r="AR131" s="13" t="s">
        <v>84</v>
      </c>
      <c r="AT131" s="13" t="s">
        <v>81</v>
      </c>
      <c r="AU131" s="13" t="s">
        <v>39</v>
      </c>
      <c r="AY131" s="13" t="s">
        <v>79</v>
      </c>
      <c r="BE131" s="112">
        <f>IF(N131="základní",J131,0)</f>
        <v>0</v>
      </c>
      <c r="BF131" s="112">
        <f>IF(N131="snížená",J131,0)</f>
        <v>0</v>
      </c>
      <c r="BG131" s="112">
        <f>IF(N131="zákl. přenesená",J131,0)</f>
        <v>0</v>
      </c>
      <c r="BH131" s="112">
        <f>IF(N131="sníž. přenesená",J131,0)</f>
        <v>0</v>
      </c>
      <c r="BI131" s="112">
        <f>IF(N131="nulová",J131,0)</f>
        <v>0</v>
      </c>
      <c r="BJ131" s="13" t="s">
        <v>38</v>
      </c>
      <c r="BK131" s="112">
        <f>ROUND(I131*H131,2)</f>
        <v>0</v>
      </c>
      <c r="BL131" s="13" t="s">
        <v>84</v>
      </c>
      <c r="BM131" s="13" t="s">
        <v>146</v>
      </c>
    </row>
    <row r="132" spans="2:65" s="1" customFormat="1" ht="6.9" customHeight="1" x14ac:dyDescent="0.3">
      <c r="B132" s="29"/>
      <c r="C132" s="30"/>
      <c r="D132" s="30"/>
      <c r="E132" s="30"/>
      <c r="F132" s="30"/>
      <c r="G132" s="30"/>
      <c r="H132" s="30"/>
      <c r="I132" s="30"/>
      <c r="J132" s="30"/>
      <c r="K132" s="30"/>
      <c r="L132" s="24"/>
      <c r="V132" s="208"/>
      <c r="W132" s="208"/>
      <c r="X132" s="208"/>
      <c r="Y132" s="208"/>
      <c r="Z132" s="208"/>
      <c r="AA132" s="208"/>
      <c r="AB132" s="208"/>
      <c r="AC132" s="208"/>
    </row>
  </sheetData>
  <autoFilter ref="C85:K131"/>
  <mergeCells count="13">
    <mergeCell ref="E78:H78"/>
    <mergeCell ref="G1:H1"/>
    <mergeCell ref="L2:V2"/>
    <mergeCell ref="E49:H49"/>
    <mergeCell ref="E51:H51"/>
    <mergeCell ref="J55:J56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0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 x14ac:dyDescent="0.3"/>
  <cols>
    <col min="1" max="1" width="8.28515625" style="129" customWidth="1"/>
    <col min="2" max="2" width="1.7109375" style="129" customWidth="1"/>
    <col min="3" max="4" width="5" style="129" customWidth="1"/>
    <col min="5" max="5" width="11.7109375" style="129" customWidth="1"/>
    <col min="6" max="6" width="9.140625" style="129" customWidth="1"/>
    <col min="7" max="7" width="5" style="129" customWidth="1"/>
    <col min="8" max="8" width="77.85546875" style="129" customWidth="1"/>
    <col min="9" max="10" width="20" style="129" customWidth="1"/>
    <col min="11" max="11" width="1.7109375" style="129" customWidth="1"/>
  </cols>
  <sheetData>
    <row r="1" spans="2:11" ht="37.5" customHeight="1" x14ac:dyDescent="0.3"/>
    <row r="2" spans="2:11" ht="7.5" customHeight="1" x14ac:dyDescent="0.3">
      <c r="B2" s="130"/>
      <c r="C2" s="131"/>
      <c r="D2" s="131"/>
      <c r="E2" s="131"/>
      <c r="F2" s="131"/>
      <c r="G2" s="131"/>
      <c r="H2" s="131"/>
      <c r="I2" s="131"/>
      <c r="J2" s="131"/>
      <c r="K2" s="132"/>
    </row>
    <row r="3" spans="2:11" s="9" customFormat="1" ht="45" customHeight="1" x14ac:dyDescent="0.3">
      <c r="B3" s="133"/>
      <c r="C3" s="265" t="s">
        <v>148</v>
      </c>
      <c r="D3" s="265"/>
      <c r="E3" s="265"/>
      <c r="F3" s="265"/>
      <c r="G3" s="265"/>
      <c r="H3" s="265"/>
      <c r="I3" s="265"/>
      <c r="J3" s="265"/>
      <c r="K3" s="134"/>
    </row>
    <row r="4" spans="2:11" ht="25.5" customHeight="1" x14ac:dyDescent="0.3">
      <c r="B4" s="135"/>
      <c r="C4" s="266" t="s">
        <v>149</v>
      </c>
      <c r="D4" s="266"/>
      <c r="E4" s="266"/>
      <c r="F4" s="266"/>
      <c r="G4" s="266"/>
      <c r="H4" s="266"/>
      <c r="I4" s="266"/>
      <c r="J4" s="266"/>
      <c r="K4" s="136"/>
    </row>
    <row r="5" spans="2:11" ht="5.25" customHeight="1" x14ac:dyDescent="0.3">
      <c r="B5" s="135"/>
      <c r="C5" s="137"/>
      <c r="D5" s="137"/>
      <c r="E5" s="137"/>
      <c r="F5" s="137"/>
      <c r="G5" s="137"/>
      <c r="H5" s="137"/>
      <c r="I5" s="137"/>
      <c r="J5" s="137"/>
      <c r="K5" s="136"/>
    </row>
    <row r="6" spans="2:11" ht="15" customHeight="1" x14ac:dyDescent="0.3">
      <c r="B6" s="135"/>
      <c r="C6" s="267" t="s">
        <v>150</v>
      </c>
      <c r="D6" s="267"/>
      <c r="E6" s="267"/>
      <c r="F6" s="267"/>
      <c r="G6" s="267"/>
      <c r="H6" s="267"/>
      <c r="I6" s="267"/>
      <c r="J6" s="267"/>
      <c r="K6" s="136"/>
    </row>
    <row r="7" spans="2:11" ht="15" customHeight="1" x14ac:dyDescent="0.3">
      <c r="B7" s="139"/>
      <c r="C7" s="267" t="s">
        <v>151</v>
      </c>
      <c r="D7" s="267"/>
      <c r="E7" s="267"/>
      <c r="F7" s="267"/>
      <c r="G7" s="267"/>
      <c r="H7" s="267"/>
      <c r="I7" s="267"/>
      <c r="J7" s="267"/>
      <c r="K7" s="136"/>
    </row>
    <row r="8" spans="2:11" ht="12.75" customHeight="1" x14ac:dyDescent="0.3">
      <c r="B8" s="139"/>
      <c r="C8" s="138"/>
      <c r="D8" s="138"/>
      <c r="E8" s="138"/>
      <c r="F8" s="138"/>
      <c r="G8" s="138"/>
      <c r="H8" s="138"/>
      <c r="I8" s="138"/>
      <c r="J8" s="138"/>
      <c r="K8" s="136"/>
    </row>
    <row r="9" spans="2:11" ht="15" customHeight="1" x14ac:dyDescent="0.3">
      <c r="B9" s="139"/>
      <c r="C9" s="267" t="s">
        <v>152</v>
      </c>
      <c r="D9" s="267"/>
      <c r="E9" s="267"/>
      <c r="F9" s="267"/>
      <c r="G9" s="267"/>
      <c r="H9" s="267"/>
      <c r="I9" s="267"/>
      <c r="J9" s="267"/>
      <c r="K9" s="136"/>
    </row>
    <row r="10" spans="2:11" ht="15" customHeight="1" x14ac:dyDescent="0.3">
      <c r="B10" s="139"/>
      <c r="C10" s="138"/>
      <c r="D10" s="267" t="s">
        <v>153</v>
      </c>
      <c r="E10" s="267"/>
      <c r="F10" s="267"/>
      <c r="G10" s="267"/>
      <c r="H10" s="267"/>
      <c r="I10" s="267"/>
      <c r="J10" s="267"/>
      <c r="K10" s="136"/>
    </row>
    <row r="11" spans="2:11" ht="15" customHeight="1" x14ac:dyDescent="0.3">
      <c r="B11" s="139"/>
      <c r="C11" s="140"/>
      <c r="D11" s="267" t="s">
        <v>154</v>
      </c>
      <c r="E11" s="267"/>
      <c r="F11" s="267"/>
      <c r="G11" s="267"/>
      <c r="H11" s="267"/>
      <c r="I11" s="267"/>
      <c r="J11" s="267"/>
      <c r="K11" s="136"/>
    </row>
    <row r="12" spans="2:11" ht="12.75" customHeight="1" x14ac:dyDescent="0.3">
      <c r="B12" s="139"/>
      <c r="C12" s="140"/>
      <c r="D12" s="140"/>
      <c r="E12" s="140"/>
      <c r="F12" s="140"/>
      <c r="G12" s="140"/>
      <c r="H12" s="140"/>
      <c r="I12" s="140"/>
      <c r="J12" s="140"/>
      <c r="K12" s="136"/>
    </row>
    <row r="13" spans="2:11" ht="15" customHeight="1" x14ac:dyDescent="0.3">
      <c r="B13" s="139"/>
      <c r="C13" s="140"/>
      <c r="D13" s="267" t="s">
        <v>155</v>
      </c>
      <c r="E13" s="267"/>
      <c r="F13" s="267"/>
      <c r="G13" s="267"/>
      <c r="H13" s="267"/>
      <c r="I13" s="267"/>
      <c r="J13" s="267"/>
      <c r="K13" s="136"/>
    </row>
    <row r="14" spans="2:11" ht="15" customHeight="1" x14ac:dyDescent="0.3">
      <c r="B14" s="139"/>
      <c r="C14" s="140"/>
      <c r="D14" s="267" t="s">
        <v>156</v>
      </c>
      <c r="E14" s="267"/>
      <c r="F14" s="267"/>
      <c r="G14" s="267"/>
      <c r="H14" s="267"/>
      <c r="I14" s="267"/>
      <c r="J14" s="267"/>
      <c r="K14" s="136"/>
    </row>
    <row r="15" spans="2:11" ht="15" customHeight="1" x14ac:dyDescent="0.3">
      <c r="B15" s="139"/>
      <c r="C15" s="140"/>
      <c r="D15" s="267" t="s">
        <v>157</v>
      </c>
      <c r="E15" s="267"/>
      <c r="F15" s="267"/>
      <c r="G15" s="267"/>
      <c r="H15" s="267"/>
      <c r="I15" s="267"/>
      <c r="J15" s="267"/>
      <c r="K15" s="136"/>
    </row>
    <row r="16" spans="2:11" ht="15" customHeight="1" x14ac:dyDescent="0.3">
      <c r="B16" s="139"/>
      <c r="C16" s="140"/>
      <c r="D16" s="140"/>
      <c r="E16" s="141" t="s">
        <v>37</v>
      </c>
      <c r="F16" s="267" t="s">
        <v>158</v>
      </c>
      <c r="G16" s="267"/>
      <c r="H16" s="267"/>
      <c r="I16" s="267"/>
      <c r="J16" s="267"/>
      <c r="K16" s="136"/>
    </row>
    <row r="17" spans="2:11" ht="15" customHeight="1" x14ac:dyDescent="0.3">
      <c r="B17" s="139"/>
      <c r="C17" s="140"/>
      <c r="D17" s="140"/>
      <c r="E17" s="141" t="s">
        <v>159</v>
      </c>
      <c r="F17" s="267" t="s">
        <v>160</v>
      </c>
      <c r="G17" s="267"/>
      <c r="H17" s="267"/>
      <c r="I17" s="267"/>
      <c r="J17" s="267"/>
      <c r="K17" s="136"/>
    </row>
    <row r="18" spans="2:11" ht="15" customHeight="1" x14ac:dyDescent="0.3">
      <c r="B18" s="139"/>
      <c r="C18" s="140"/>
      <c r="D18" s="140"/>
      <c r="E18" s="141" t="s">
        <v>161</v>
      </c>
      <c r="F18" s="267" t="s">
        <v>162</v>
      </c>
      <c r="G18" s="267"/>
      <c r="H18" s="267"/>
      <c r="I18" s="267"/>
      <c r="J18" s="267"/>
      <c r="K18" s="136"/>
    </row>
    <row r="19" spans="2:11" ht="15" customHeight="1" x14ac:dyDescent="0.3">
      <c r="B19" s="139"/>
      <c r="C19" s="140"/>
      <c r="D19" s="140"/>
      <c r="E19" s="141" t="s">
        <v>45</v>
      </c>
      <c r="F19" s="267" t="s">
        <v>163</v>
      </c>
      <c r="G19" s="267"/>
      <c r="H19" s="267"/>
      <c r="I19" s="267"/>
      <c r="J19" s="267"/>
      <c r="K19" s="136"/>
    </row>
    <row r="20" spans="2:11" ht="15" customHeight="1" x14ac:dyDescent="0.3">
      <c r="B20" s="139"/>
      <c r="C20" s="140"/>
      <c r="D20" s="140"/>
      <c r="E20" s="141" t="s">
        <v>164</v>
      </c>
      <c r="F20" s="267" t="s">
        <v>106</v>
      </c>
      <c r="G20" s="267"/>
      <c r="H20" s="267"/>
      <c r="I20" s="267"/>
      <c r="J20" s="267"/>
      <c r="K20" s="136"/>
    </row>
    <row r="21" spans="2:11" ht="15" customHeight="1" x14ac:dyDescent="0.3">
      <c r="B21" s="139"/>
      <c r="C21" s="140"/>
      <c r="D21" s="140"/>
      <c r="E21" s="141" t="s">
        <v>40</v>
      </c>
      <c r="F21" s="267" t="s">
        <v>165</v>
      </c>
      <c r="G21" s="267"/>
      <c r="H21" s="267"/>
      <c r="I21" s="267"/>
      <c r="J21" s="267"/>
      <c r="K21" s="136"/>
    </row>
    <row r="22" spans="2:11" ht="12.75" customHeight="1" x14ac:dyDescent="0.3">
      <c r="B22" s="139"/>
      <c r="C22" s="140"/>
      <c r="D22" s="140"/>
      <c r="E22" s="140"/>
      <c r="F22" s="140"/>
      <c r="G22" s="140"/>
      <c r="H22" s="140"/>
      <c r="I22" s="140"/>
      <c r="J22" s="140"/>
      <c r="K22" s="136"/>
    </row>
    <row r="23" spans="2:11" ht="15" customHeight="1" x14ac:dyDescent="0.3">
      <c r="B23" s="139"/>
      <c r="C23" s="267" t="s">
        <v>166</v>
      </c>
      <c r="D23" s="267"/>
      <c r="E23" s="267"/>
      <c r="F23" s="267"/>
      <c r="G23" s="267"/>
      <c r="H23" s="267"/>
      <c r="I23" s="267"/>
      <c r="J23" s="267"/>
      <c r="K23" s="136"/>
    </row>
    <row r="24" spans="2:11" ht="15" customHeight="1" x14ac:dyDescent="0.3">
      <c r="B24" s="139"/>
      <c r="C24" s="267" t="s">
        <v>167</v>
      </c>
      <c r="D24" s="267"/>
      <c r="E24" s="267"/>
      <c r="F24" s="267"/>
      <c r="G24" s="267"/>
      <c r="H24" s="267"/>
      <c r="I24" s="267"/>
      <c r="J24" s="267"/>
      <c r="K24" s="136"/>
    </row>
    <row r="25" spans="2:11" ht="15" customHeight="1" x14ac:dyDescent="0.3">
      <c r="B25" s="139"/>
      <c r="C25" s="138"/>
      <c r="D25" s="267" t="s">
        <v>168</v>
      </c>
      <c r="E25" s="267"/>
      <c r="F25" s="267"/>
      <c r="G25" s="267"/>
      <c r="H25" s="267"/>
      <c r="I25" s="267"/>
      <c r="J25" s="267"/>
      <c r="K25" s="136"/>
    </row>
    <row r="26" spans="2:11" ht="15" customHeight="1" x14ac:dyDescent="0.3">
      <c r="B26" s="139"/>
      <c r="C26" s="140"/>
      <c r="D26" s="267" t="s">
        <v>169</v>
      </c>
      <c r="E26" s="267"/>
      <c r="F26" s="267"/>
      <c r="G26" s="267"/>
      <c r="H26" s="267"/>
      <c r="I26" s="267"/>
      <c r="J26" s="267"/>
      <c r="K26" s="136"/>
    </row>
    <row r="27" spans="2:11" ht="12.75" customHeight="1" x14ac:dyDescent="0.3">
      <c r="B27" s="139"/>
      <c r="C27" s="140"/>
      <c r="D27" s="140"/>
      <c r="E27" s="140"/>
      <c r="F27" s="140"/>
      <c r="G27" s="140"/>
      <c r="H27" s="140"/>
      <c r="I27" s="140"/>
      <c r="J27" s="140"/>
      <c r="K27" s="136"/>
    </row>
    <row r="28" spans="2:11" ht="15" customHeight="1" x14ac:dyDescent="0.3">
      <c r="B28" s="139"/>
      <c r="C28" s="140"/>
      <c r="D28" s="267" t="s">
        <v>170</v>
      </c>
      <c r="E28" s="267"/>
      <c r="F28" s="267"/>
      <c r="G28" s="267"/>
      <c r="H28" s="267"/>
      <c r="I28" s="267"/>
      <c r="J28" s="267"/>
      <c r="K28" s="136"/>
    </row>
    <row r="29" spans="2:11" ht="15" customHeight="1" x14ac:dyDescent="0.3">
      <c r="B29" s="139"/>
      <c r="C29" s="140"/>
      <c r="D29" s="267" t="s">
        <v>171</v>
      </c>
      <c r="E29" s="267"/>
      <c r="F29" s="267"/>
      <c r="G29" s="267"/>
      <c r="H29" s="267"/>
      <c r="I29" s="267"/>
      <c r="J29" s="267"/>
      <c r="K29" s="136"/>
    </row>
    <row r="30" spans="2:11" ht="12.75" customHeight="1" x14ac:dyDescent="0.3">
      <c r="B30" s="139"/>
      <c r="C30" s="140"/>
      <c r="D30" s="140"/>
      <c r="E30" s="140"/>
      <c r="F30" s="140"/>
      <c r="G30" s="140"/>
      <c r="H30" s="140"/>
      <c r="I30" s="140"/>
      <c r="J30" s="140"/>
      <c r="K30" s="136"/>
    </row>
    <row r="31" spans="2:11" ht="15" customHeight="1" x14ac:dyDescent="0.3">
      <c r="B31" s="139"/>
      <c r="C31" s="140"/>
      <c r="D31" s="267" t="s">
        <v>172</v>
      </c>
      <c r="E31" s="267"/>
      <c r="F31" s="267"/>
      <c r="G31" s="267"/>
      <c r="H31" s="267"/>
      <c r="I31" s="267"/>
      <c r="J31" s="267"/>
      <c r="K31" s="136"/>
    </row>
    <row r="32" spans="2:11" ht="15" customHeight="1" x14ac:dyDescent="0.3">
      <c r="B32" s="139"/>
      <c r="C32" s="140"/>
      <c r="D32" s="267" t="s">
        <v>173</v>
      </c>
      <c r="E32" s="267"/>
      <c r="F32" s="267"/>
      <c r="G32" s="267"/>
      <c r="H32" s="267"/>
      <c r="I32" s="267"/>
      <c r="J32" s="267"/>
      <c r="K32" s="136"/>
    </row>
    <row r="33" spans="2:11" ht="15" customHeight="1" x14ac:dyDescent="0.3">
      <c r="B33" s="139"/>
      <c r="C33" s="140"/>
      <c r="D33" s="267" t="s">
        <v>174</v>
      </c>
      <c r="E33" s="267"/>
      <c r="F33" s="267"/>
      <c r="G33" s="267"/>
      <c r="H33" s="267"/>
      <c r="I33" s="267"/>
      <c r="J33" s="267"/>
      <c r="K33" s="136"/>
    </row>
    <row r="34" spans="2:11" ht="15" customHeight="1" x14ac:dyDescent="0.3">
      <c r="B34" s="139"/>
      <c r="C34" s="140"/>
      <c r="D34" s="138"/>
      <c r="E34" s="142" t="s">
        <v>64</v>
      </c>
      <c r="F34" s="138"/>
      <c r="G34" s="267" t="s">
        <v>175</v>
      </c>
      <c r="H34" s="267"/>
      <c r="I34" s="267"/>
      <c r="J34" s="267"/>
      <c r="K34" s="136"/>
    </row>
    <row r="35" spans="2:11" ht="30.75" customHeight="1" x14ac:dyDescent="0.3">
      <c r="B35" s="139"/>
      <c r="C35" s="140"/>
      <c r="D35" s="138"/>
      <c r="E35" s="142" t="s">
        <v>176</v>
      </c>
      <c r="F35" s="138"/>
      <c r="G35" s="267" t="s">
        <v>177</v>
      </c>
      <c r="H35" s="267"/>
      <c r="I35" s="267"/>
      <c r="J35" s="267"/>
      <c r="K35" s="136"/>
    </row>
    <row r="36" spans="2:11" ht="15" customHeight="1" x14ac:dyDescent="0.3">
      <c r="B36" s="139"/>
      <c r="C36" s="140"/>
      <c r="D36" s="138"/>
      <c r="E36" s="142" t="s">
        <v>33</v>
      </c>
      <c r="F36" s="138"/>
      <c r="G36" s="267" t="s">
        <v>178</v>
      </c>
      <c r="H36" s="267"/>
      <c r="I36" s="267"/>
      <c r="J36" s="267"/>
      <c r="K36" s="136"/>
    </row>
    <row r="37" spans="2:11" ht="15" customHeight="1" x14ac:dyDescent="0.3">
      <c r="B37" s="139"/>
      <c r="C37" s="140"/>
      <c r="D37" s="138"/>
      <c r="E37" s="142" t="s">
        <v>65</v>
      </c>
      <c r="F37" s="138"/>
      <c r="G37" s="267" t="s">
        <v>179</v>
      </c>
      <c r="H37" s="267"/>
      <c r="I37" s="267"/>
      <c r="J37" s="267"/>
      <c r="K37" s="136"/>
    </row>
    <row r="38" spans="2:11" ht="15" customHeight="1" x14ac:dyDescent="0.3">
      <c r="B38" s="139"/>
      <c r="C38" s="140"/>
      <c r="D38" s="138"/>
      <c r="E38" s="142" t="s">
        <v>66</v>
      </c>
      <c r="F38" s="138"/>
      <c r="G38" s="267" t="s">
        <v>180</v>
      </c>
      <c r="H38" s="267"/>
      <c r="I38" s="267"/>
      <c r="J38" s="267"/>
      <c r="K38" s="136"/>
    </row>
    <row r="39" spans="2:11" ht="15" customHeight="1" x14ac:dyDescent="0.3">
      <c r="B39" s="139"/>
      <c r="C39" s="140"/>
      <c r="D39" s="138"/>
      <c r="E39" s="142" t="s">
        <v>67</v>
      </c>
      <c r="F39" s="138"/>
      <c r="G39" s="267" t="s">
        <v>181</v>
      </c>
      <c r="H39" s="267"/>
      <c r="I39" s="267"/>
      <c r="J39" s="267"/>
      <c r="K39" s="136"/>
    </row>
    <row r="40" spans="2:11" ht="15" customHeight="1" x14ac:dyDescent="0.3">
      <c r="B40" s="139"/>
      <c r="C40" s="140"/>
      <c r="D40" s="138"/>
      <c r="E40" s="142" t="s">
        <v>182</v>
      </c>
      <c r="F40" s="138"/>
      <c r="G40" s="267" t="s">
        <v>183</v>
      </c>
      <c r="H40" s="267"/>
      <c r="I40" s="267"/>
      <c r="J40" s="267"/>
      <c r="K40" s="136"/>
    </row>
    <row r="41" spans="2:11" ht="15" customHeight="1" x14ac:dyDescent="0.3">
      <c r="B41" s="139"/>
      <c r="C41" s="140"/>
      <c r="D41" s="138"/>
      <c r="E41" s="142"/>
      <c r="F41" s="138"/>
      <c r="G41" s="267" t="s">
        <v>184</v>
      </c>
      <c r="H41" s="267"/>
      <c r="I41" s="267"/>
      <c r="J41" s="267"/>
      <c r="K41" s="136"/>
    </row>
    <row r="42" spans="2:11" ht="15" customHeight="1" x14ac:dyDescent="0.3">
      <c r="B42" s="139"/>
      <c r="C42" s="140"/>
      <c r="D42" s="138"/>
      <c r="E42" s="142" t="s">
        <v>185</v>
      </c>
      <c r="F42" s="138"/>
      <c r="G42" s="267" t="s">
        <v>186</v>
      </c>
      <c r="H42" s="267"/>
      <c r="I42" s="267"/>
      <c r="J42" s="267"/>
      <c r="K42" s="136"/>
    </row>
    <row r="43" spans="2:11" ht="15" customHeight="1" x14ac:dyDescent="0.3">
      <c r="B43" s="139"/>
      <c r="C43" s="140"/>
      <c r="D43" s="138"/>
      <c r="E43" s="142" t="s">
        <v>69</v>
      </c>
      <c r="F43" s="138"/>
      <c r="G43" s="267" t="s">
        <v>187</v>
      </c>
      <c r="H43" s="267"/>
      <c r="I43" s="267"/>
      <c r="J43" s="267"/>
      <c r="K43" s="136"/>
    </row>
    <row r="44" spans="2:11" ht="12.75" customHeight="1" x14ac:dyDescent="0.3">
      <c r="B44" s="139"/>
      <c r="C44" s="140"/>
      <c r="D44" s="138"/>
      <c r="E44" s="138"/>
      <c r="F44" s="138"/>
      <c r="G44" s="138"/>
      <c r="H44" s="138"/>
      <c r="I44" s="138"/>
      <c r="J44" s="138"/>
      <c r="K44" s="136"/>
    </row>
    <row r="45" spans="2:11" ht="15" customHeight="1" x14ac:dyDescent="0.3">
      <c r="B45" s="139"/>
      <c r="C45" s="140"/>
      <c r="D45" s="267" t="s">
        <v>188</v>
      </c>
      <c r="E45" s="267"/>
      <c r="F45" s="267"/>
      <c r="G45" s="267"/>
      <c r="H45" s="267"/>
      <c r="I45" s="267"/>
      <c r="J45" s="267"/>
      <c r="K45" s="136"/>
    </row>
    <row r="46" spans="2:11" ht="15" customHeight="1" x14ac:dyDescent="0.3">
      <c r="B46" s="139"/>
      <c r="C46" s="140"/>
      <c r="D46" s="140"/>
      <c r="E46" s="267" t="s">
        <v>189</v>
      </c>
      <c r="F46" s="267"/>
      <c r="G46" s="267"/>
      <c r="H46" s="267"/>
      <c r="I46" s="267"/>
      <c r="J46" s="267"/>
      <c r="K46" s="136"/>
    </row>
    <row r="47" spans="2:11" ht="15" customHeight="1" x14ac:dyDescent="0.3">
      <c r="B47" s="139"/>
      <c r="C47" s="140"/>
      <c r="D47" s="140"/>
      <c r="E47" s="267" t="s">
        <v>190</v>
      </c>
      <c r="F47" s="267"/>
      <c r="G47" s="267"/>
      <c r="H47" s="267"/>
      <c r="I47" s="267"/>
      <c r="J47" s="267"/>
      <c r="K47" s="136"/>
    </row>
    <row r="48" spans="2:11" ht="15" customHeight="1" x14ac:dyDescent="0.3">
      <c r="B48" s="139"/>
      <c r="C48" s="140"/>
      <c r="D48" s="140"/>
      <c r="E48" s="267" t="s">
        <v>191</v>
      </c>
      <c r="F48" s="267"/>
      <c r="G48" s="267"/>
      <c r="H48" s="267"/>
      <c r="I48" s="267"/>
      <c r="J48" s="267"/>
      <c r="K48" s="136"/>
    </row>
    <row r="49" spans="2:11" ht="15" customHeight="1" x14ac:dyDescent="0.3">
      <c r="B49" s="139"/>
      <c r="C49" s="140"/>
      <c r="D49" s="267" t="s">
        <v>192</v>
      </c>
      <c r="E49" s="267"/>
      <c r="F49" s="267"/>
      <c r="G49" s="267"/>
      <c r="H49" s="267"/>
      <c r="I49" s="267"/>
      <c r="J49" s="267"/>
      <c r="K49" s="136"/>
    </row>
    <row r="50" spans="2:11" ht="25.5" customHeight="1" x14ac:dyDescent="0.3">
      <c r="B50" s="135"/>
      <c r="C50" s="266" t="s">
        <v>193</v>
      </c>
      <c r="D50" s="266"/>
      <c r="E50" s="266"/>
      <c r="F50" s="266"/>
      <c r="G50" s="266"/>
      <c r="H50" s="266"/>
      <c r="I50" s="266"/>
      <c r="J50" s="266"/>
      <c r="K50" s="136"/>
    </row>
    <row r="51" spans="2:11" ht="5.25" customHeight="1" x14ac:dyDescent="0.3">
      <c r="B51" s="135"/>
      <c r="C51" s="137"/>
      <c r="D51" s="137"/>
      <c r="E51" s="137"/>
      <c r="F51" s="137"/>
      <c r="G51" s="137"/>
      <c r="H51" s="137"/>
      <c r="I51" s="137"/>
      <c r="J51" s="137"/>
      <c r="K51" s="136"/>
    </row>
    <row r="52" spans="2:11" ht="15" customHeight="1" x14ac:dyDescent="0.3">
      <c r="B52" s="135"/>
      <c r="C52" s="267" t="s">
        <v>194</v>
      </c>
      <c r="D52" s="267"/>
      <c r="E52" s="267"/>
      <c r="F52" s="267"/>
      <c r="G52" s="267"/>
      <c r="H52" s="267"/>
      <c r="I52" s="267"/>
      <c r="J52" s="267"/>
      <c r="K52" s="136"/>
    </row>
    <row r="53" spans="2:11" ht="15" customHeight="1" x14ac:dyDescent="0.3">
      <c r="B53" s="135"/>
      <c r="C53" s="267" t="s">
        <v>195</v>
      </c>
      <c r="D53" s="267"/>
      <c r="E53" s="267"/>
      <c r="F53" s="267"/>
      <c r="G53" s="267"/>
      <c r="H53" s="267"/>
      <c r="I53" s="267"/>
      <c r="J53" s="267"/>
      <c r="K53" s="136"/>
    </row>
    <row r="54" spans="2:11" ht="12.75" customHeight="1" x14ac:dyDescent="0.3">
      <c r="B54" s="135"/>
      <c r="C54" s="138"/>
      <c r="D54" s="138"/>
      <c r="E54" s="138"/>
      <c r="F54" s="138"/>
      <c r="G54" s="138"/>
      <c r="H54" s="138"/>
      <c r="I54" s="138"/>
      <c r="J54" s="138"/>
      <c r="K54" s="136"/>
    </row>
    <row r="55" spans="2:11" ht="15" customHeight="1" x14ac:dyDescent="0.3">
      <c r="B55" s="135"/>
      <c r="C55" s="267" t="s">
        <v>196</v>
      </c>
      <c r="D55" s="267"/>
      <c r="E55" s="267"/>
      <c r="F55" s="267"/>
      <c r="G55" s="267"/>
      <c r="H55" s="267"/>
      <c r="I55" s="267"/>
      <c r="J55" s="267"/>
      <c r="K55" s="136"/>
    </row>
    <row r="56" spans="2:11" ht="15" customHeight="1" x14ac:dyDescent="0.3">
      <c r="B56" s="135"/>
      <c r="C56" s="140"/>
      <c r="D56" s="267" t="s">
        <v>197</v>
      </c>
      <c r="E56" s="267"/>
      <c r="F56" s="267"/>
      <c r="G56" s="267"/>
      <c r="H56" s="267"/>
      <c r="I56" s="267"/>
      <c r="J56" s="267"/>
      <c r="K56" s="136"/>
    </row>
    <row r="57" spans="2:11" ht="15" customHeight="1" x14ac:dyDescent="0.3">
      <c r="B57" s="135"/>
      <c r="C57" s="140"/>
      <c r="D57" s="267" t="s">
        <v>198</v>
      </c>
      <c r="E57" s="267"/>
      <c r="F57" s="267"/>
      <c r="G57" s="267"/>
      <c r="H57" s="267"/>
      <c r="I57" s="267"/>
      <c r="J57" s="267"/>
      <c r="K57" s="136"/>
    </row>
    <row r="58" spans="2:11" ht="15" customHeight="1" x14ac:dyDescent="0.3">
      <c r="B58" s="135"/>
      <c r="C58" s="140"/>
      <c r="D58" s="267" t="s">
        <v>199</v>
      </c>
      <c r="E58" s="267"/>
      <c r="F58" s="267"/>
      <c r="G58" s="267"/>
      <c r="H58" s="267"/>
      <c r="I58" s="267"/>
      <c r="J58" s="267"/>
      <c r="K58" s="136"/>
    </row>
    <row r="59" spans="2:11" ht="15" customHeight="1" x14ac:dyDescent="0.3">
      <c r="B59" s="135"/>
      <c r="C59" s="140"/>
      <c r="D59" s="267" t="s">
        <v>200</v>
      </c>
      <c r="E59" s="267"/>
      <c r="F59" s="267"/>
      <c r="G59" s="267"/>
      <c r="H59" s="267"/>
      <c r="I59" s="267"/>
      <c r="J59" s="267"/>
      <c r="K59" s="136"/>
    </row>
    <row r="60" spans="2:11" ht="15" customHeight="1" x14ac:dyDescent="0.3">
      <c r="B60" s="135"/>
      <c r="C60" s="140"/>
      <c r="D60" s="269" t="s">
        <v>201</v>
      </c>
      <c r="E60" s="269"/>
      <c r="F60" s="269"/>
      <c r="G60" s="269"/>
      <c r="H60" s="269"/>
      <c r="I60" s="269"/>
      <c r="J60" s="269"/>
      <c r="K60" s="136"/>
    </row>
    <row r="61" spans="2:11" ht="15" customHeight="1" x14ac:dyDescent="0.3">
      <c r="B61" s="135"/>
      <c r="C61" s="140"/>
      <c r="D61" s="267" t="s">
        <v>202</v>
      </c>
      <c r="E61" s="267"/>
      <c r="F61" s="267"/>
      <c r="G61" s="267"/>
      <c r="H61" s="267"/>
      <c r="I61" s="267"/>
      <c r="J61" s="267"/>
      <c r="K61" s="136"/>
    </row>
    <row r="62" spans="2:11" ht="12.75" customHeight="1" x14ac:dyDescent="0.3">
      <c r="B62" s="135"/>
      <c r="C62" s="140"/>
      <c r="D62" s="140"/>
      <c r="E62" s="143"/>
      <c r="F62" s="140"/>
      <c r="G62" s="140"/>
      <c r="H62" s="140"/>
      <c r="I62" s="140"/>
      <c r="J62" s="140"/>
      <c r="K62" s="136"/>
    </row>
    <row r="63" spans="2:11" ht="15" customHeight="1" x14ac:dyDescent="0.3">
      <c r="B63" s="135"/>
      <c r="C63" s="140"/>
      <c r="D63" s="267" t="s">
        <v>203</v>
      </c>
      <c r="E63" s="267"/>
      <c r="F63" s="267"/>
      <c r="G63" s="267"/>
      <c r="H63" s="267"/>
      <c r="I63" s="267"/>
      <c r="J63" s="267"/>
      <c r="K63" s="136"/>
    </row>
    <row r="64" spans="2:11" ht="15" customHeight="1" x14ac:dyDescent="0.3">
      <c r="B64" s="135"/>
      <c r="C64" s="140"/>
      <c r="D64" s="269" t="s">
        <v>204</v>
      </c>
      <c r="E64" s="269"/>
      <c r="F64" s="269"/>
      <c r="G64" s="269"/>
      <c r="H64" s="269"/>
      <c r="I64" s="269"/>
      <c r="J64" s="269"/>
      <c r="K64" s="136"/>
    </row>
    <row r="65" spans="2:11" ht="15" customHeight="1" x14ac:dyDescent="0.3">
      <c r="B65" s="135"/>
      <c r="C65" s="140"/>
      <c r="D65" s="267" t="s">
        <v>205</v>
      </c>
      <c r="E65" s="267"/>
      <c r="F65" s="267"/>
      <c r="G65" s="267"/>
      <c r="H65" s="267"/>
      <c r="I65" s="267"/>
      <c r="J65" s="267"/>
      <c r="K65" s="136"/>
    </row>
    <row r="66" spans="2:11" ht="15" customHeight="1" x14ac:dyDescent="0.3">
      <c r="B66" s="135"/>
      <c r="C66" s="140"/>
      <c r="D66" s="267" t="s">
        <v>206</v>
      </c>
      <c r="E66" s="267"/>
      <c r="F66" s="267"/>
      <c r="G66" s="267"/>
      <c r="H66" s="267"/>
      <c r="I66" s="267"/>
      <c r="J66" s="267"/>
      <c r="K66" s="136"/>
    </row>
    <row r="67" spans="2:11" ht="15" customHeight="1" x14ac:dyDescent="0.3">
      <c r="B67" s="135"/>
      <c r="C67" s="140"/>
      <c r="D67" s="267" t="s">
        <v>207</v>
      </c>
      <c r="E67" s="267"/>
      <c r="F67" s="267"/>
      <c r="G67" s="267"/>
      <c r="H67" s="267"/>
      <c r="I67" s="267"/>
      <c r="J67" s="267"/>
      <c r="K67" s="136"/>
    </row>
    <row r="68" spans="2:11" ht="15" customHeight="1" x14ac:dyDescent="0.3">
      <c r="B68" s="135"/>
      <c r="C68" s="140"/>
      <c r="D68" s="267" t="s">
        <v>208</v>
      </c>
      <c r="E68" s="267"/>
      <c r="F68" s="267"/>
      <c r="G68" s="267"/>
      <c r="H68" s="267"/>
      <c r="I68" s="267"/>
      <c r="J68" s="267"/>
      <c r="K68" s="136"/>
    </row>
    <row r="69" spans="2:11" ht="12.75" customHeight="1" x14ac:dyDescent="0.3">
      <c r="B69" s="144"/>
      <c r="C69" s="145"/>
      <c r="D69" s="145"/>
      <c r="E69" s="145"/>
      <c r="F69" s="145"/>
      <c r="G69" s="145"/>
      <c r="H69" s="145"/>
      <c r="I69" s="145"/>
      <c r="J69" s="145"/>
      <c r="K69" s="146"/>
    </row>
    <row r="70" spans="2:11" ht="18.75" customHeight="1" x14ac:dyDescent="0.3">
      <c r="B70" s="147"/>
      <c r="C70" s="147"/>
      <c r="D70" s="147"/>
      <c r="E70" s="147"/>
      <c r="F70" s="147"/>
      <c r="G70" s="147"/>
      <c r="H70" s="147"/>
      <c r="I70" s="147"/>
      <c r="J70" s="147"/>
      <c r="K70" s="148"/>
    </row>
    <row r="71" spans="2:11" ht="18.75" customHeight="1" x14ac:dyDescent="0.3">
      <c r="B71" s="148"/>
      <c r="C71" s="148"/>
      <c r="D71" s="148"/>
      <c r="E71" s="148"/>
      <c r="F71" s="148"/>
      <c r="G71" s="148"/>
      <c r="H71" s="148"/>
      <c r="I71" s="148"/>
      <c r="J71" s="148"/>
      <c r="K71" s="148"/>
    </row>
    <row r="72" spans="2:11" ht="7.5" customHeight="1" x14ac:dyDescent="0.3">
      <c r="B72" s="149"/>
      <c r="C72" s="150"/>
      <c r="D72" s="150"/>
      <c r="E72" s="150"/>
      <c r="F72" s="150"/>
      <c r="G72" s="150"/>
      <c r="H72" s="150"/>
      <c r="I72" s="150"/>
      <c r="J72" s="150"/>
      <c r="K72" s="151"/>
    </row>
    <row r="73" spans="2:11" ht="45" customHeight="1" x14ac:dyDescent="0.3">
      <c r="B73" s="152"/>
      <c r="C73" s="270" t="s">
        <v>50</v>
      </c>
      <c r="D73" s="270"/>
      <c r="E73" s="270"/>
      <c r="F73" s="270"/>
      <c r="G73" s="270"/>
      <c r="H73" s="270"/>
      <c r="I73" s="270"/>
      <c r="J73" s="270"/>
      <c r="K73" s="153"/>
    </row>
    <row r="74" spans="2:11" ht="17.25" customHeight="1" x14ac:dyDescent="0.3">
      <c r="B74" s="152"/>
      <c r="C74" s="154" t="s">
        <v>209</v>
      </c>
      <c r="D74" s="154"/>
      <c r="E74" s="154"/>
      <c r="F74" s="154" t="s">
        <v>210</v>
      </c>
      <c r="G74" s="155"/>
      <c r="H74" s="154" t="s">
        <v>65</v>
      </c>
      <c r="I74" s="154" t="s">
        <v>34</v>
      </c>
      <c r="J74" s="154" t="s">
        <v>211</v>
      </c>
      <c r="K74" s="153"/>
    </row>
    <row r="75" spans="2:11" ht="17.25" customHeight="1" x14ac:dyDescent="0.3">
      <c r="B75" s="152"/>
      <c r="C75" s="156" t="s">
        <v>212</v>
      </c>
      <c r="D75" s="156"/>
      <c r="E75" s="156"/>
      <c r="F75" s="157" t="s">
        <v>213</v>
      </c>
      <c r="G75" s="158"/>
      <c r="H75" s="156"/>
      <c r="I75" s="156"/>
      <c r="J75" s="156" t="s">
        <v>214</v>
      </c>
      <c r="K75" s="153"/>
    </row>
    <row r="76" spans="2:11" ht="5.25" customHeight="1" x14ac:dyDescent="0.3">
      <c r="B76" s="152"/>
      <c r="C76" s="159"/>
      <c r="D76" s="159"/>
      <c r="E76" s="159"/>
      <c r="F76" s="159"/>
      <c r="G76" s="160"/>
      <c r="H76" s="159"/>
      <c r="I76" s="159"/>
      <c r="J76" s="159"/>
      <c r="K76" s="153"/>
    </row>
    <row r="77" spans="2:11" ht="15" customHeight="1" x14ac:dyDescent="0.3">
      <c r="B77" s="152"/>
      <c r="C77" s="142" t="s">
        <v>33</v>
      </c>
      <c r="D77" s="159"/>
      <c r="E77" s="159"/>
      <c r="F77" s="161" t="s">
        <v>215</v>
      </c>
      <c r="G77" s="160"/>
      <c r="H77" s="142" t="s">
        <v>216</v>
      </c>
      <c r="I77" s="142" t="s">
        <v>217</v>
      </c>
      <c r="J77" s="142">
        <v>20</v>
      </c>
      <c r="K77" s="153"/>
    </row>
    <row r="78" spans="2:11" ht="15" customHeight="1" x14ac:dyDescent="0.3">
      <c r="B78" s="152"/>
      <c r="C78" s="142" t="s">
        <v>218</v>
      </c>
      <c r="D78" s="142"/>
      <c r="E78" s="142"/>
      <c r="F78" s="161" t="s">
        <v>215</v>
      </c>
      <c r="G78" s="160"/>
      <c r="H78" s="142" t="s">
        <v>219</v>
      </c>
      <c r="I78" s="142" t="s">
        <v>217</v>
      </c>
      <c r="J78" s="142">
        <v>120</v>
      </c>
      <c r="K78" s="153"/>
    </row>
    <row r="79" spans="2:11" ht="15" customHeight="1" x14ac:dyDescent="0.3">
      <c r="B79" s="162"/>
      <c r="C79" s="142" t="s">
        <v>220</v>
      </c>
      <c r="D79" s="142"/>
      <c r="E79" s="142"/>
      <c r="F79" s="161" t="s">
        <v>221</v>
      </c>
      <c r="G79" s="160"/>
      <c r="H79" s="142" t="s">
        <v>222</v>
      </c>
      <c r="I79" s="142" t="s">
        <v>217</v>
      </c>
      <c r="J79" s="142">
        <v>50</v>
      </c>
      <c r="K79" s="153"/>
    </row>
    <row r="80" spans="2:11" ht="15" customHeight="1" x14ac:dyDescent="0.3">
      <c r="B80" s="162"/>
      <c r="C80" s="142" t="s">
        <v>223</v>
      </c>
      <c r="D80" s="142"/>
      <c r="E80" s="142"/>
      <c r="F80" s="161" t="s">
        <v>215</v>
      </c>
      <c r="G80" s="160"/>
      <c r="H80" s="142" t="s">
        <v>224</v>
      </c>
      <c r="I80" s="142" t="s">
        <v>225</v>
      </c>
      <c r="J80" s="142"/>
      <c r="K80" s="153"/>
    </row>
    <row r="81" spans="2:11" ht="15" customHeight="1" x14ac:dyDescent="0.3">
      <c r="B81" s="162"/>
      <c r="C81" s="163" t="s">
        <v>226</v>
      </c>
      <c r="D81" s="163"/>
      <c r="E81" s="163"/>
      <c r="F81" s="164" t="s">
        <v>221</v>
      </c>
      <c r="G81" s="163"/>
      <c r="H81" s="163" t="s">
        <v>227</v>
      </c>
      <c r="I81" s="163" t="s">
        <v>217</v>
      </c>
      <c r="J81" s="163">
        <v>15</v>
      </c>
      <c r="K81" s="153"/>
    </row>
    <row r="82" spans="2:11" ht="15" customHeight="1" x14ac:dyDescent="0.3">
      <c r="B82" s="162"/>
      <c r="C82" s="163" t="s">
        <v>228</v>
      </c>
      <c r="D82" s="163"/>
      <c r="E82" s="163"/>
      <c r="F82" s="164" t="s">
        <v>221</v>
      </c>
      <c r="G82" s="163"/>
      <c r="H82" s="163" t="s">
        <v>229</v>
      </c>
      <c r="I82" s="163" t="s">
        <v>217</v>
      </c>
      <c r="J82" s="163">
        <v>15</v>
      </c>
      <c r="K82" s="153"/>
    </row>
    <row r="83" spans="2:11" ht="15" customHeight="1" x14ac:dyDescent="0.3">
      <c r="B83" s="162"/>
      <c r="C83" s="163" t="s">
        <v>230</v>
      </c>
      <c r="D83" s="163"/>
      <c r="E83" s="163"/>
      <c r="F83" s="164" t="s">
        <v>221</v>
      </c>
      <c r="G83" s="163"/>
      <c r="H83" s="163" t="s">
        <v>231</v>
      </c>
      <c r="I83" s="163" t="s">
        <v>217</v>
      </c>
      <c r="J83" s="163">
        <v>20</v>
      </c>
      <c r="K83" s="153"/>
    </row>
    <row r="84" spans="2:11" ht="15" customHeight="1" x14ac:dyDescent="0.3">
      <c r="B84" s="162"/>
      <c r="C84" s="163" t="s">
        <v>232</v>
      </c>
      <c r="D84" s="163"/>
      <c r="E84" s="163"/>
      <c r="F84" s="164" t="s">
        <v>221</v>
      </c>
      <c r="G84" s="163"/>
      <c r="H84" s="163" t="s">
        <v>233</v>
      </c>
      <c r="I84" s="163" t="s">
        <v>217</v>
      </c>
      <c r="J84" s="163">
        <v>20</v>
      </c>
      <c r="K84" s="153"/>
    </row>
    <row r="85" spans="2:11" ht="15" customHeight="1" x14ac:dyDescent="0.3">
      <c r="B85" s="162"/>
      <c r="C85" s="142" t="s">
        <v>234</v>
      </c>
      <c r="D85" s="142"/>
      <c r="E85" s="142"/>
      <c r="F85" s="161" t="s">
        <v>221</v>
      </c>
      <c r="G85" s="160"/>
      <c r="H85" s="142" t="s">
        <v>235</v>
      </c>
      <c r="I85" s="142" t="s">
        <v>217</v>
      </c>
      <c r="J85" s="142">
        <v>50</v>
      </c>
      <c r="K85" s="153"/>
    </row>
    <row r="86" spans="2:11" ht="15" customHeight="1" x14ac:dyDescent="0.3">
      <c r="B86" s="162"/>
      <c r="C86" s="142" t="s">
        <v>236</v>
      </c>
      <c r="D86" s="142"/>
      <c r="E86" s="142"/>
      <c r="F86" s="161" t="s">
        <v>221</v>
      </c>
      <c r="G86" s="160"/>
      <c r="H86" s="142" t="s">
        <v>237</v>
      </c>
      <c r="I86" s="142" t="s">
        <v>217</v>
      </c>
      <c r="J86" s="142">
        <v>20</v>
      </c>
      <c r="K86" s="153"/>
    </row>
    <row r="87" spans="2:11" ht="15" customHeight="1" x14ac:dyDescent="0.3">
      <c r="B87" s="162"/>
      <c r="C87" s="142" t="s">
        <v>238</v>
      </c>
      <c r="D87" s="142"/>
      <c r="E87" s="142"/>
      <c r="F87" s="161" t="s">
        <v>221</v>
      </c>
      <c r="G87" s="160"/>
      <c r="H87" s="142" t="s">
        <v>239</v>
      </c>
      <c r="I87" s="142" t="s">
        <v>217</v>
      </c>
      <c r="J87" s="142">
        <v>20</v>
      </c>
      <c r="K87" s="153"/>
    </row>
    <row r="88" spans="2:11" ht="15" customHeight="1" x14ac:dyDescent="0.3">
      <c r="B88" s="162"/>
      <c r="C88" s="142" t="s">
        <v>240</v>
      </c>
      <c r="D88" s="142"/>
      <c r="E88" s="142"/>
      <c r="F88" s="161" t="s">
        <v>221</v>
      </c>
      <c r="G88" s="160"/>
      <c r="H88" s="142" t="s">
        <v>241</v>
      </c>
      <c r="I88" s="142" t="s">
        <v>217</v>
      </c>
      <c r="J88" s="142">
        <v>50</v>
      </c>
      <c r="K88" s="153"/>
    </row>
    <row r="89" spans="2:11" ht="15" customHeight="1" x14ac:dyDescent="0.3">
      <c r="B89" s="162"/>
      <c r="C89" s="142" t="s">
        <v>242</v>
      </c>
      <c r="D89" s="142"/>
      <c r="E89" s="142"/>
      <c r="F89" s="161" t="s">
        <v>221</v>
      </c>
      <c r="G89" s="160"/>
      <c r="H89" s="142" t="s">
        <v>242</v>
      </c>
      <c r="I89" s="142" t="s">
        <v>217</v>
      </c>
      <c r="J89" s="142">
        <v>50</v>
      </c>
      <c r="K89" s="153"/>
    </row>
    <row r="90" spans="2:11" ht="15" customHeight="1" x14ac:dyDescent="0.3">
      <c r="B90" s="162"/>
      <c r="C90" s="142" t="s">
        <v>70</v>
      </c>
      <c r="D90" s="142"/>
      <c r="E90" s="142"/>
      <c r="F90" s="161" t="s">
        <v>221</v>
      </c>
      <c r="G90" s="160"/>
      <c r="H90" s="142" t="s">
        <v>243</v>
      </c>
      <c r="I90" s="142" t="s">
        <v>217</v>
      </c>
      <c r="J90" s="142">
        <v>255</v>
      </c>
      <c r="K90" s="153"/>
    </row>
    <row r="91" spans="2:11" ht="15" customHeight="1" x14ac:dyDescent="0.3">
      <c r="B91" s="162"/>
      <c r="C91" s="142" t="s">
        <v>244</v>
      </c>
      <c r="D91" s="142"/>
      <c r="E91" s="142"/>
      <c r="F91" s="161" t="s">
        <v>215</v>
      </c>
      <c r="G91" s="160"/>
      <c r="H91" s="142" t="s">
        <v>245</v>
      </c>
      <c r="I91" s="142" t="s">
        <v>246</v>
      </c>
      <c r="J91" s="142"/>
      <c r="K91" s="153"/>
    </row>
    <row r="92" spans="2:11" ht="15" customHeight="1" x14ac:dyDescent="0.3">
      <c r="B92" s="162"/>
      <c r="C92" s="142" t="s">
        <v>247</v>
      </c>
      <c r="D92" s="142"/>
      <c r="E92" s="142"/>
      <c r="F92" s="161" t="s">
        <v>215</v>
      </c>
      <c r="G92" s="160"/>
      <c r="H92" s="142" t="s">
        <v>248</v>
      </c>
      <c r="I92" s="142" t="s">
        <v>249</v>
      </c>
      <c r="J92" s="142"/>
      <c r="K92" s="153"/>
    </row>
    <row r="93" spans="2:11" ht="15" customHeight="1" x14ac:dyDescent="0.3">
      <c r="B93" s="162"/>
      <c r="C93" s="142" t="s">
        <v>250</v>
      </c>
      <c r="D93" s="142"/>
      <c r="E93" s="142"/>
      <c r="F93" s="161" t="s">
        <v>215</v>
      </c>
      <c r="G93" s="160"/>
      <c r="H93" s="142" t="s">
        <v>250</v>
      </c>
      <c r="I93" s="142" t="s">
        <v>249</v>
      </c>
      <c r="J93" s="142"/>
      <c r="K93" s="153"/>
    </row>
    <row r="94" spans="2:11" ht="15" customHeight="1" x14ac:dyDescent="0.3">
      <c r="B94" s="162"/>
      <c r="C94" s="142" t="s">
        <v>20</v>
      </c>
      <c r="D94" s="142"/>
      <c r="E94" s="142"/>
      <c r="F94" s="161" t="s">
        <v>215</v>
      </c>
      <c r="G94" s="160"/>
      <c r="H94" s="142" t="s">
        <v>251</v>
      </c>
      <c r="I94" s="142" t="s">
        <v>249</v>
      </c>
      <c r="J94" s="142"/>
      <c r="K94" s="153"/>
    </row>
    <row r="95" spans="2:11" ht="15" customHeight="1" x14ac:dyDescent="0.3">
      <c r="B95" s="162"/>
      <c r="C95" s="142" t="s">
        <v>30</v>
      </c>
      <c r="D95" s="142"/>
      <c r="E95" s="142"/>
      <c r="F95" s="161" t="s">
        <v>215</v>
      </c>
      <c r="G95" s="160"/>
      <c r="H95" s="142" t="s">
        <v>252</v>
      </c>
      <c r="I95" s="142" t="s">
        <v>249</v>
      </c>
      <c r="J95" s="142"/>
      <c r="K95" s="153"/>
    </row>
    <row r="96" spans="2:11" ht="15" customHeight="1" x14ac:dyDescent="0.3">
      <c r="B96" s="165"/>
      <c r="C96" s="166"/>
      <c r="D96" s="166"/>
      <c r="E96" s="166"/>
      <c r="F96" s="166"/>
      <c r="G96" s="166"/>
      <c r="H96" s="166"/>
      <c r="I96" s="166"/>
      <c r="J96" s="166"/>
      <c r="K96" s="167"/>
    </row>
    <row r="97" spans="2:11" ht="18.75" customHeight="1" x14ac:dyDescent="0.3">
      <c r="B97" s="168"/>
      <c r="C97" s="169"/>
      <c r="D97" s="169"/>
      <c r="E97" s="169"/>
      <c r="F97" s="169"/>
      <c r="G97" s="169"/>
      <c r="H97" s="169"/>
      <c r="I97" s="169"/>
      <c r="J97" s="169"/>
      <c r="K97" s="168"/>
    </row>
    <row r="98" spans="2:11" ht="18.75" customHeight="1" x14ac:dyDescent="0.3">
      <c r="B98" s="148"/>
      <c r="C98" s="148"/>
      <c r="D98" s="148"/>
      <c r="E98" s="148"/>
      <c r="F98" s="148"/>
      <c r="G98" s="148"/>
      <c r="H98" s="148"/>
      <c r="I98" s="148"/>
      <c r="J98" s="148"/>
      <c r="K98" s="148"/>
    </row>
    <row r="99" spans="2:11" ht="7.5" customHeight="1" x14ac:dyDescent="0.3">
      <c r="B99" s="149"/>
      <c r="C99" s="150"/>
      <c r="D99" s="150"/>
      <c r="E99" s="150"/>
      <c r="F99" s="150"/>
      <c r="G99" s="150"/>
      <c r="H99" s="150"/>
      <c r="I99" s="150"/>
      <c r="J99" s="150"/>
      <c r="K99" s="151"/>
    </row>
    <row r="100" spans="2:11" ht="45" customHeight="1" x14ac:dyDescent="0.3">
      <c r="B100" s="152"/>
      <c r="C100" s="270" t="s">
        <v>253</v>
      </c>
      <c r="D100" s="270"/>
      <c r="E100" s="270"/>
      <c r="F100" s="270"/>
      <c r="G100" s="270"/>
      <c r="H100" s="270"/>
      <c r="I100" s="270"/>
      <c r="J100" s="270"/>
      <c r="K100" s="153"/>
    </row>
    <row r="101" spans="2:11" ht="17.25" customHeight="1" x14ac:dyDescent="0.3">
      <c r="B101" s="152"/>
      <c r="C101" s="154" t="s">
        <v>209</v>
      </c>
      <c r="D101" s="154"/>
      <c r="E101" s="154"/>
      <c r="F101" s="154" t="s">
        <v>210</v>
      </c>
      <c r="G101" s="155"/>
      <c r="H101" s="154" t="s">
        <v>65</v>
      </c>
      <c r="I101" s="154" t="s">
        <v>34</v>
      </c>
      <c r="J101" s="154" t="s">
        <v>211</v>
      </c>
      <c r="K101" s="153"/>
    </row>
    <row r="102" spans="2:11" ht="17.25" customHeight="1" x14ac:dyDescent="0.3">
      <c r="B102" s="152"/>
      <c r="C102" s="156" t="s">
        <v>212</v>
      </c>
      <c r="D102" s="156"/>
      <c r="E102" s="156"/>
      <c r="F102" s="157" t="s">
        <v>213</v>
      </c>
      <c r="G102" s="158"/>
      <c r="H102" s="156"/>
      <c r="I102" s="156"/>
      <c r="J102" s="156" t="s">
        <v>214</v>
      </c>
      <c r="K102" s="153"/>
    </row>
    <row r="103" spans="2:11" ht="5.25" customHeight="1" x14ac:dyDescent="0.3">
      <c r="B103" s="152"/>
      <c r="C103" s="154"/>
      <c r="D103" s="154"/>
      <c r="E103" s="154"/>
      <c r="F103" s="154"/>
      <c r="G103" s="170"/>
      <c r="H103" s="154"/>
      <c r="I103" s="154"/>
      <c r="J103" s="154"/>
      <c r="K103" s="153"/>
    </row>
    <row r="104" spans="2:11" ht="15" customHeight="1" x14ac:dyDescent="0.3">
      <c r="B104" s="152"/>
      <c r="C104" s="142" t="s">
        <v>33</v>
      </c>
      <c r="D104" s="159"/>
      <c r="E104" s="159"/>
      <c r="F104" s="161" t="s">
        <v>215</v>
      </c>
      <c r="G104" s="170"/>
      <c r="H104" s="142" t="s">
        <v>254</v>
      </c>
      <c r="I104" s="142" t="s">
        <v>217</v>
      </c>
      <c r="J104" s="142">
        <v>20</v>
      </c>
      <c r="K104" s="153"/>
    </row>
    <row r="105" spans="2:11" ht="15" customHeight="1" x14ac:dyDescent="0.3">
      <c r="B105" s="152"/>
      <c r="C105" s="142" t="s">
        <v>218</v>
      </c>
      <c r="D105" s="142"/>
      <c r="E105" s="142"/>
      <c r="F105" s="161" t="s">
        <v>215</v>
      </c>
      <c r="G105" s="142"/>
      <c r="H105" s="142" t="s">
        <v>254</v>
      </c>
      <c r="I105" s="142" t="s">
        <v>217</v>
      </c>
      <c r="J105" s="142">
        <v>120</v>
      </c>
      <c r="K105" s="153"/>
    </row>
    <row r="106" spans="2:11" ht="15" customHeight="1" x14ac:dyDescent="0.3">
      <c r="B106" s="162"/>
      <c r="C106" s="142" t="s">
        <v>220</v>
      </c>
      <c r="D106" s="142"/>
      <c r="E106" s="142"/>
      <c r="F106" s="161" t="s">
        <v>221</v>
      </c>
      <c r="G106" s="142"/>
      <c r="H106" s="142" t="s">
        <v>254</v>
      </c>
      <c r="I106" s="142" t="s">
        <v>217</v>
      </c>
      <c r="J106" s="142">
        <v>50</v>
      </c>
      <c r="K106" s="153"/>
    </row>
    <row r="107" spans="2:11" ht="15" customHeight="1" x14ac:dyDescent="0.3">
      <c r="B107" s="162"/>
      <c r="C107" s="142" t="s">
        <v>223</v>
      </c>
      <c r="D107" s="142"/>
      <c r="E107" s="142"/>
      <c r="F107" s="161" t="s">
        <v>215</v>
      </c>
      <c r="G107" s="142"/>
      <c r="H107" s="142" t="s">
        <v>254</v>
      </c>
      <c r="I107" s="142" t="s">
        <v>225</v>
      </c>
      <c r="J107" s="142"/>
      <c r="K107" s="153"/>
    </row>
    <row r="108" spans="2:11" ht="15" customHeight="1" x14ac:dyDescent="0.3">
      <c r="B108" s="162"/>
      <c r="C108" s="142" t="s">
        <v>234</v>
      </c>
      <c r="D108" s="142"/>
      <c r="E108" s="142"/>
      <c r="F108" s="161" t="s">
        <v>221</v>
      </c>
      <c r="G108" s="142"/>
      <c r="H108" s="142" t="s">
        <v>254</v>
      </c>
      <c r="I108" s="142" t="s">
        <v>217</v>
      </c>
      <c r="J108" s="142">
        <v>50</v>
      </c>
      <c r="K108" s="153"/>
    </row>
    <row r="109" spans="2:11" ht="15" customHeight="1" x14ac:dyDescent="0.3">
      <c r="B109" s="162"/>
      <c r="C109" s="142" t="s">
        <v>242</v>
      </c>
      <c r="D109" s="142"/>
      <c r="E109" s="142"/>
      <c r="F109" s="161" t="s">
        <v>221</v>
      </c>
      <c r="G109" s="142"/>
      <c r="H109" s="142" t="s">
        <v>254</v>
      </c>
      <c r="I109" s="142" t="s">
        <v>217</v>
      </c>
      <c r="J109" s="142">
        <v>50</v>
      </c>
      <c r="K109" s="153"/>
    </row>
    <row r="110" spans="2:11" ht="15" customHeight="1" x14ac:dyDescent="0.3">
      <c r="B110" s="162"/>
      <c r="C110" s="142" t="s">
        <v>240</v>
      </c>
      <c r="D110" s="142"/>
      <c r="E110" s="142"/>
      <c r="F110" s="161" t="s">
        <v>221</v>
      </c>
      <c r="G110" s="142"/>
      <c r="H110" s="142" t="s">
        <v>254</v>
      </c>
      <c r="I110" s="142" t="s">
        <v>217</v>
      </c>
      <c r="J110" s="142">
        <v>50</v>
      </c>
      <c r="K110" s="153"/>
    </row>
    <row r="111" spans="2:11" ht="15" customHeight="1" x14ac:dyDescent="0.3">
      <c r="B111" s="162"/>
      <c r="C111" s="142" t="s">
        <v>33</v>
      </c>
      <c r="D111" s="142"/>
      <c r="E111" s="142"/>
      <c r="F111" s="161" t="s">
        <v>215</v>
      </c>
      <c r="G111" s="142"/>
      <c r="H111" s="142" t="s">
        <v>255</v>
      </c>
      <c r="I111" s="142" t="s">
        <v>217</v>
      </c>
      <c r="J111" s="142">
        <v>20</v>
      </c>
      <c r="K111" s="153"/>
    </row>
    <row r="112" spans="2:11" ht="15" customHeight="1" x14ac:dyDescent="0.3">
      <c r="B112" s="162"/>
      <c r="C112" s="142" t="s">
        <v>256</v>
      </c>
      <c r="D112" s="142"/>
      <c r="E112" s="142"/>
      <c r="F112" s="161" t="s">
        <v>215</v>
      </c>
      <c r="G112" s="142"/>
      <c r="H112" s="142" t="s">
        <v>257</v>
      </c>
      <c r="I112" s="142" t="s">
        <v>217</v>
      </c>
      <c r="J112" s="142">
        <v>120</v>
      </c>
      <c r="K112" s="153"/>
    </row>
    <row r="113" spans="2:11" ht="15" customHeight="1" x14ac:dyDescent="0.3">
      <c r="B113" s="162"/>
      <c r="C113" s="142" t="s">
        <v>20</v>
      </c>
      <c r="D113" s="142"/>
      <c r="E113" s="142"/>
      <c r="F113" s="161" t="s">
        <v>215</v>
      </c>
      <c r="G113" s="142"/>
      <c r="H113" s="142" t="s">
        <v>258</v>
      </c>
      <c r="I113" s="142" t="s">
        <v>249</v>
      </c>
      <c r="J113" s="142"/>
      <c r="K113" s="153"/>
    </row>
    <row r="114" spans="2:11" ht="15" customHeight="1" x14ac:dyDescent="0.3">
      <c r="B114" s="162"/>
      <c r="C114" s="142" t="s">
        <v>30</v>
      </c>
      <c r="D114" s="142"/>
      <c r="E114" s="142"/>
      <c r="F114" s="161" t="s">
        <v>215</v>
      </c>
      <c r="G114" s="142"/>
      <c r="H114" s="142" t="s">
        <v>259</v>
      </c>
      <c r="I114" s="142" t="s">
        <v>249</v>
      </c>
      <c r="J114" s="142"/>
      <c r="K114" s="153"/>
    </row>
    <row r="115" spans="2:11" ht="15" customHeight="1" x14ac:dyDescent="0.3">
      <c r="B115" s="162"/>
      <c r="C115" s="142" t="s">
        <v>34</v>
      </c>
      <c r="D115" s="142"/>
      <c r="E115" s="142"/>
      <c r="F115" s="161" t="s">
        <v>215</v>
      </c>
      <c r="G115" s="142"/>
      <c r="H115" s="142" t="s">
        <v>260</v>
      </c>
      <c r="I115" s="142" t="s">
        <v>261</v>
      </c>
      <c r="J115" s="142"/>
      <c r="K115" s="153"/>
    </row>
    <row r="116" spans="2:11" ht="15" customHeight="1" x14ac:dyDescent="0.3">
      <c r="B116" s="165"/>
      <c r="C116" s="171"/>
      <c r="D116" s="171"/>
      <c r="E116" s="171"/>
      <c r="F116" s="171"/>
      <c r="G116" s="171"/>
      <c r="H116" s="171"/>
      <c r="I116" s="171"/>
      <c r="J116" s="171"/>
      <c r="K116" s="167"/>
    </row>
    <row r="117" spans="2:11" ht="18.75" customHeight="1" x14ac:dyDescent="0.3">
      <c r="B117" s="172"/>
      <c r="C117" s="138"/>
      <c r="D117" s="138"/>
      <c r="E117" s="138"/>
      <c r="F117" s="173"/>
      <c r="G117" s="138"/>
      <c r="H117" s="138"/>
      <c r="I117" s="138"/>
      <c r="J117" s="138"/>
      <c r="K117" s="172"/>
    </row>
    <row r="118" spans="2:11" ht="18.75" customHeight="1" x14ac:dyDescent="0.3">
      <c r="B118" s="148"/>
      <c r="C118" s="148"/>
      <c r="D118" s="148"/>
      <c r="E118" s="148"/>
      <c r="F118" s="148"/>
      <c r="G118" s="148"/>
      <c r="H118" s="148"/>
      <c r="I118" s="148"/>
      <c r="J118" s="148"/>
      <c r="K118" s="148"/>
    </row>
    <row r="119" spans="2:11" ht="7.5" customHeight="1" x14ac:dyDescent="0.3">
      <c r="B119" s="174"/>
      <c r="C119" s="175"/>
      <c r="D119" s="175"/>
      <c r="E119" s="175"/>
      <c r="F119" s="175"/>
      <c r="G119" s="175"/>
      <c r="H119" s="175"/>
      <c r="I119" s="175"/>
      <c r="J119" s="175"/>
      <c r="K119" s="176"/>
    </row>
    <row r="120" spans="2:11" ht="45" customHeight="1" x14ac:dyDescent="0.3">
      <c r="B120" s="177"/>
      <c r="C120" s="265" t="s">
        <v>262</v>
      </c>
      <c r="D120" s="265"/>
      <c r="E120" s="265"/>
      <c r="F120" s="265"/>
      <c r="G120" s="265"/>
      <c r="H120" s="265"/>
      <c r="I120" s="265"/>
      <c r="J120" s="265"/>
      <c r="K120" s="178"/>
    </row>
    <row r="121" spans="2:11" ht="17.25" customHeight="1" x14ac:dyDescent="0.3">
      <c r="B121" s="179"/>
      <c r="C121" s="154" t="s">
        <v>209</v>
      </c>
      <c r="D121" s="154"/>
      <c r="E121" s="154"/>
      <c r="F121" s="154" t="s">
        <v>210</v>
      </c>
      <c r="G121" s="155"/>
      <c r="H121" s="154" t="s">
        <v>65</v>
      </c>
      <c r="I121" s="154" t="s">
        <v>34</v>
      </c>
      <c r="J121" s="154" t="s">
        <v>211</v>
      </c>
      <c r="K121" s="180"/>
    </row>
    <row r="122" spans="2:11" ht="17.25" customHeight="1" x14ac:dyDescent="0.3">
      <c r="B122" s="179"/>
      <c r="C122" s="156" t="s">
        <v>212</v>
      </c>
      <c r="D122" s="156"/>
      <c r="E122" s="156"/>
      <c r="F122" s="157" t="s">
        <v>213</v>
      </c>
      <c r="G122" s="158"/>
      <c r="H122" s="156"/>
      <c r="I122" s="156"/>
      <c r="J122" s="156" t="s">
        <v>214</v>
      </c>
      <c r="K122" s="180"/>
    </row>
    <row r="123" spans="2:11" ht="5.25" customHeight="1" x14ac:dyDescent="0.3">
      <c r="B123" s="181"/>
      <c r="C123" s="159"/>
      <c r="D123" s="159"/>
      <c r="E123" s="159"/>
      <c r="F123" s="159"/>
      <c r="G123" s="142"/>
      <c r="H123" s="159"/>
      <c r="I123" s="159"/>
      <c r="J123" s="159"/>
      <c r="K123" s="182"/>
    </row>
    <row r="124" spans="2:11" ht="15" customHeight="1" x14ac:dyDescent="0.3">
      <c r="B124" s="181"/>
      <c r="C124" s="142" t="s">
        <v>218</v>
      </c>
      <c r="D124" s="159"/>
      <c r="E124" s="159"/>
      <c r="F124" s="161" t="s">
        <v>215</v>
      </c>
      <c r="G124" s="142"/>
      <c r="H124" s="142" t="s">
        <v>254</v>
      </c>
      <c r="I124" s="142" t="s">
        <v>217</v>
      </c>
      <c r="J124" s="142">
        <v>120</v>
      </c>
      <c r="K124" s="183"/>
    </row>
    <row r="125" spans="2:11" ht="15" customHeight="1" x14ac:dyDescent="0.3">
      <c r="B125" s="181"/>
      <c r="C125" s="142" t="s">
        <v>263</v>
      </c>
      <c r="D125" s="142"/>
      <c r="E125" s="142"/>
      <c r="F125" s="161" t="s">
        <v>215</v>
      </c>
      <c r="G125" s="142"/>
      <c r="H125" s="142" t="s">
        <v>264</v>
      </c>
      <c r="I125" s="142" t="s">
        <v>217</v>
      </c>
      <c r="J125" s="142" t="s">
        <v>265</v>
      </c>
      <c r="K125" s="183"/>
    </row>
    <row r="126" spans="2:11" ht="15" customHeight="1" x14ac:dyDescent="0.3">
      <c r="B126" s="181"/>
      <c r="C126" s="142" t="s">
        <v>40</v>
      </c>
      <c r="D126" s="142"/>
      <c r="E126" s="142"/>
      <c r="F126" s="161" t="s">
        <v>215</v>
      </c>
      <c r="G126" s="142"/>
      <c r="H126" s="142" t="s">
        <v>266</v>
      </c>
      <c r="I126" s="142" t="s">
        <v>217</v>
      </c>
      <c r="J126" s="142" t="s">
        <v>265</v>
      </c>
      <c r="K126" s="183"/>
    </row>
    <row r="127" spans="2:11" ht="15" customHeight="1" x14ac:dyDescent="0.3">
      <c r="B127" s="181"/>
      <c r="C127" s="142" t="s">
        <v>226</v>
      </c>
      <c r="D127" s="142"/>
      <c r="E127" s="142"/>
      <c r="F127" s="161" t="s">
        <v>221</v>
      </c>
      <c r="G127" s="142"/>
      <c r="H127" s="142" t="s">
        <v>227</v>
      </c>
      <c r="I127" s="142" t="s">
        <v>217</v>
      </c>
      <c r="J127" s="142">
        <v>15</v>
      </c>
      <c r="K127" s="183"/>
    </row>
    <row r="128" spans="2:11" ht="15" customHeight="1" x14ac:dyDescent="0.3">
      <c r="B128" s="181"/>
      <c r="C128" s="163" t="s">
        <v>228</v>
      </c>
      <c r="D128" s="163"/>
      <c r="E128" s="163"/>
      <c r="F128" s="164" t="s">
        <v>221</v>
      </c>
      <c r="G128" s="163"/>
      <c r="H128" s="163" t="s">
        <v>229</v>
      </c>
      <c r="I128" s="163" t="s">
        <v>217</v>
      </c>
      <c r="J128" s="163">
        <v>15</v>
      </c>
      <c r="K128" s="183"/>
    </row>
    <row r="129" spans="2:11" ht="15" customHeight="1" x14ac:dyDescent="0.3">
      <c r="B129" s="181"/>
      <c r="C129" s="163" t="s">
        <v>230</v>
      </c>
      <c r="D129" s="163"/>
      <c r="E129" s="163"/>
      <c r="F129" s="164" t="s">
        <v>221</v>
      </c>
      <c r="G129" s="163"/>
      <c r="H129" s="163" t="s">
        <v>231</v>
      </c>
      <c r="I129" s="163" t="s">
        <v>217</v>
      </c>
      <c r="J129" s="163">
        <v>20</v>
      </c>
      <c r="K129" s="183"/>
    </row>
    <row r="130" spans="2:11" ht="15" customHeight="1" x14ac:dyDescent="0.3">
      <c r="B130" s="181"/>
      <c r="C130" s="163" t="s">
        <v>232</v>
      </c>
      <c r="D130" s="163"/>
      <c r="E130" s="163"/>
      <c r="F130" s="164" t="s">
        <v>221</v>
      </c>
      <c r="G130" s="163"/>
      <c r="H130" s="163" t="s">
        <v>233</v>
      </c>
      <c r="I130" s="163" t="s">
        <v>217</v>
      </c>
      <c r="J130" s="163">
        <v>20</v>
      </c>
      <c r="K130" s="183"/>
    </row>
    <row r="131" spans="2:11" ht="15" customHeight="1" x14ac:dyDescent="0.3">
      <c r="B131" s="181"/>
      <c r="C131" s="142" t="s">
        <v>220</v>
      </c>
      <c r="D131" s="142"/>
      <c r="E131" s="142"/>
      <c r="F131" s="161" t="s">
        <v>221</v>
      </c>
      <c r="G131" s="142"/>
      <c r="H131" s="142" t="s">
        <v>254</v>
      </c>
      <c r="I131" s="142" t="s">
        <v>217</v>
      </c>
      <c r="J131" s="142">
        <v>50</v>
      </c>
      <c r="K131" s="183"/>
    </row>
    <row r="132" spans="2:11" ht="15" customHeight="1" x14ac:dyDescent="0.3">
      <c r="B132" s="181"/>
      <c r="C132" s="142" t="s">
        <v>234</v>
      </c>
      <c r="D132" s="142"/>
      <c r="E132" s="142"/>
      <c r="F132" s="161" t="s">
        <v>221</v>
      </c>
      <c r="G132" s="142"/>
      <c r="H132" s="142" t="s">
        <v>254</v>
      </c>
      <c r="I132" s="142" t="s">
        <v>217</v>
      </c>
      <c r="J132" s="142">
        <v>50</v>
      </c>
      <c r="K132" s="183"/>
    </row>
    <row r="133" spans="2:11" ht="15" customHeight="1" x14ac:dyDescent="0.3">
      <c r="B133" s="181"/>
      <c r="C133" s="142" t="s">
        <v>240</v>
      </c>
      <c r="D133" s="142"/>
      <c r="E133" s="142"/>
      <c r="F133" s="161" t="s">
        <v>221</v>
      </c>
      <c r="G133" s="142"/>
      <c r="H133" s="142" t="s">
        <v>254</v>
      </c>
      <c r="I133" s="142" t="s">
        <v>217</v>
      </c>
      <c r="J133" s="142">
        <v>50</v>
      </c>
      <c r="K133" s="183"/>
    </row>
    <row r="134" spans="2:11" ht="15" customHeight="1" x14ac:dyDescent="0.3">
      <c r="B134" s="181"/>
      <c r="C134" s="142" t="s">
        <v>242</v>
      </c>
      <c r="D134" s="142"/>
      <c r="E134" s="142"/>
      <c r="F134" s="161" t="s">
        <v>221</v>
      </c>
      <c r="G134" s="142"/>
      <c r="H134" s="142" t="s">
        <v>254</v>
      </c>
      <c r="I134" s="142" t="s">
        <v>217</v>
      </c>
      <c r="J134" s="142">
        <v>50</v>
      </c>
      <c r="K134" s="183"/>
    </row>
    <row r="135" spans="2:11" ht="15" customHeight="1" x14ac:dyDescent="0.3">
      <c r="B135" s="181"/>
      <c r="C135" s="142" t="s">
        <v>70</v>
      </c>
      <c r="D135" s="142"/>
      <c r="E135" s="142"/>
      <c r="F135" s="161" t="s">
        <v>221</v>
      </c>
      <c r="G135" s="142"/>
      <c r="H135" s="142" t="s">
        <v>267</v>
      </c>
      <c r="I135" s="142" t="s">
        <v>217</v>
      </c>
      <c r="J135" s="142">
        <v>255</v>
      </c>
      <c r="K135" s="183"/>
    </row>
    <row r="136" spans="2:11" ht="15" customHeight="1" x14ac:dyDescent="0.3">
      <c r="B136" s="181"/>
      <c r="C136" s="142" t="s">
        <v>244</v>
      </c>
      <c r="D136" s="142"/>
      <c r="E136" s="142"/>
      <c r="F136" s="161" t="s">
        <v>215</v>
      </c>
      <c r="G136" s="142"/>
      <c r="H136" s="142" t="s">
        <v>268</v>
      </c>
      <c r="I136" s="142" t="s">
        <v>246</v>
      </c>
      <c r="J136" s="142"/>
      <c r="K136" s="183"/>
    </row>
    <row r="137" spans="2:11" ht="15" customHeight="1" x14ac:dyDescent="0.3">
      <c r="B137" s="181"/>
      <c r="C137" s="142" t="s">
        <v>247</v>
      </c>
      <c r="D137" s="142"/>
      <c r="E137" s="142"/>
      <c r="F137" s="161" t="s">
        <v>215</v>
      </c>
      <c r="G137" s="142"/>
      <c r="H137" s="142" t="s">
        <v>269</v>
      </c>
      <c r="I137" s="142" t="s">
        <v>249</v>
      </c>
      <c r="J137" s="142"/>
      <c r="K137" s="183"/>
    </row>
    <row r="138" spans="2:11" ht="15" customHeight="1" x14ac:dyDescent="0.3">
      <c r="B138" s="181"/>
      <c r="C138" s="142" t="s">
        <v>250</v>
      </c>
      <c r="D138" s="142"/>
      <c r="E138" s="142"/>
      <c r="F138" s="161" t="s">
        <v>215</v>
      </c>
      <c r="G138" s="142"/>
      <c r="H138" s="142" t="s">
        <v>250</v>
      </c>
      <c r="I138" s="142" t="s">
        <v>249</v>
      </c>
      <c r="J138" s="142"/>
      <c r="K138" s="183"/>
    </row>
    <row r="139" spans="2:11" ht="15" customHeight="1" x14ac:dyDescent="0.3">
      <c r="B139" s="181"/>
      <c r="C139" s="142" t="s">
        <v>20</v>
      </c>
      <c r="D139" s="142"/>
      <c r="E139" s="142"/>
      <c r="F139" s="161" t="s">
        <v>215</v>
      </c>
      <c r="G139" s="142"/>
      <c r="H139" s="142" t="s">
        <v>270</v>
      </c>
      <c r="I139" s="142" t="s">
        <v>249</v>
      </c>
      <c r="J139" s="142"/>
      <c r="K139" s="183"/>
    </row>
    <row r="140" spans="2:11" ht="15" customHeight="1" x14ac:dyDescent="0.3">
      <c r="B140" s="181"/>
      <c r="C140" s="142" t="s">
        <v>271</v>
      </c>
      <c r="D140" s="142"/>
      <c r="E140" s="142"/>
      <c r="F140" s="161" t="s">
        <v>215</v>
      </c>
      <c r="G140" s="142"/>
      <c r="H140" s="142" t="s">
        <v>272</v>
      </c>
      <c r="I140" s="142" t="s">
        <v>249</v>
      </c>
      <c r="J140" s="142"/>
      <c r="K140" s="183"/>
    </row>
    <row r="141" spans="2:11" ht="15" customHeight="1" x14ac:dyDescent="0.3">
      <c r="B141" s="184"/>
      <c r="C141" s="185"/>
      <c r="D141" s="185"/>
      <c r="E141" s="185"/>
      <c r="F141" s="185"/>
      <c r="G141" s="185"/>
      <c r="H141" s="185"/>
      <c r="I141" s="185"/>
      <c r="J141" s="185"/>
      <c r="K141" s="186"/>
    </row>
    <row r="142" spans="2:11" ht="18.75" customHeight="1" x14ac:dyDescent="0.3">
      <c r="B142" s="138"/>
      <c r="C142" s="138"/>
      <c r="D142" s="138"/>
      <c r="E142" s="138"/>
      <c r="F142" s="173"/>
      <c r="G142" s="138"/>
      <c r="H142" s="138"/>
      <c r="I142" s="138"/>
      <c r="J142" s="138"/>
      <c r="K142" s="138"/>
    </row>
    <row r="143" spans="2:11" ht="18.75" customHeight="1" x14ac:dyDescent="0.3">
      <c r="B143" s="148"/>
      <c r="C143" s="148"/>
      <c r="D143" s="148"/>
      <c r="E143" s="148"/>
      <c r="F143" s="148"/>
      <c r="G143" s="148"/>
      <c r="H143" s="148"/>
      <c r="I143" s="148"/>
      <c r="J143" s="148"/>
      <c r="K143" s="148"/>
    </row>
    <row r="144" spans="2:11" ht="7.5" customHeight="1" x14ac:dyDescent="0.3">
      <c r="B144" s="149"/>
      <c r="C144" s="150"/>
      <c r="D144" s="150"/>
      <c r="E144" s="150"/>
      <c r="F144" s="150"/>
      <c r="G144" s="150"/>
      <c r="H144" s="150"/>
      <c r="I144" s="150"/>
      <c r="J144" s="150"/>
      <c r="K144" s="151"/>
    </row>
    <row r="145" spans="2:11" ht="45" customHeight="1" x14ac:dyDescent="0.3">
      <c r="B145" s="152"/>
      <c r="C145" s="270" t="s">
        <v>273</v>
      </c>
      <c r="D145" s="270"/>
      <c r="E145" s="270"/>
      <c r="F145" s="270"/>
      <c r="G145" s="270"/>
      <c r="H145" s="270"/>
      <c r="I145" s="270"/>
      <c r="J145" s="270"/>
      <c r="K145" s="153"/>
    </row>
    <row r="146" spans="2:11" ht="17.25" customHeight="1" x14ac:dyDescent="0.3">
      <c r="B146" s="152"/>
      <c r="C146" s="154" t="s">
        <v>209</v>
      </c>
      <c r="D146" s="154"/>
      <c r="E146" s="154"/>
      <c r="F146" s="154" t="s">
        <v>210</v>
      </c>
      <c r="G146" s="155"/>
      <c r="H146" s="154" t="s">
        <v>65</v>
      </c>
      <c r="I146" s="154" t="s">
        <v>34</v>
      </c>
      <c r="J146" s="154" t="s">
        <v>211</v>
      </c>
      <c r="K146" s="153"/>
    </row>
    <row r="147" spans="2:11" ht="17.25" customHeight="1" x14ac:dyDescent="0.3">
      <c r="B147" s="152"/>
      <c r="C147" s="156" t="s">
        <v>212</v>
      </c>
      <c r="D147" s="156"/>
      <c r="E147" s="156"/>
      <c r="F147" s="157" t="s">
        <v>213</v>
      </c>
      <c r="G147" s="158"/>
      <c r="H147" s="156"/>
      <c r="I147" s="156"/>
      <c r="J147" s="156" t="s">
        <v>214</v>
      </c>
      <c r="K147" s="153"/>
    </row>
    <row r="148" spans="2:11" ht="5.25" customHeight="1" x14ac:dyDescent="0.3">
      <c r="B148" s="162"/>
      <c r="C148" s="159"/>
      <c r="D148" s="159"/>
      <c r="E148" s="159"/>
      <c r="F148" s="159"/>
      <c r="G148" s="160"/>
      <c r="H148" s="159"/>
      <c r="I148" s="159"/>
      <c r="J148" s="159"/>
      <c r="K148" s="183"/>
    </row>
    <row r="149" spans="2:11" ht="15" customHeight="1" x14ac:dyDescent="0.3">
      <c r="B149" s="162"/>
      <c r="C149" s="187" t="s">
        <v>218</v>
      </c>
      <c r="D149" s="142"/>
      <c r="E149" s="142"/>
      <c r="F149" s="188" t="s">
        <v>215</v>
      </c>
      <c r="G149" s="142"/>
      <c r="H149" s="187" t="s">
        <v>254</v>
      </c>
      <c r="I149" s="187" t="s">
        <v>217</v>
      </c>
      <c r="J149" s="187">
        <v>120</v>
      </c>
      <c r="K149" s="183"/>
    </row>
    <row r="150" spans="2:11" ht="15" customHeight="1" x14ac:dyDescent="0.3">
      <c r="B150" s="162"/>
      <c r="C150" s="187" t="s">
        <v>263</v>
      </c>
      <c r="D150" s="142"/>
      <c r="E150" s="142"/>
      <c r="F150" s="188" t="s">
        <v>215</v>
      </c>
      <c r="G150" s="142"/>
      <c r="H150" s="187" t="s">
        <v>274</v>
      </c>
      <c r="I150" s="187" t="s">
        <v>217</v>
      </c>
      <c r="J150" s="187" t="s">
        <v>265</v>
      </c>
      <c r="K150" s="183"/>
    </row>
    <row r="151" spans="2:11" ht="15" customHeight="1" x14ac:dyDescent="0.3">
      <c r="B151" s="162"/>
      <c r="C151" s="187" t="s">
        <v>40</v>
      </c>
      <c r="D151" s="142"/>
      <c r="E151" s="142"/>
      <c r="F151" s="188" t="s">
        <v>215</v>
      </c>
      <c r="G151" s="142"/>
      <c r="H151" s="187" t="s">
        <v>275</v>
      </c>
      <c r="I151" s="187" t="s">
        <v>217</v>
      </c>
      <c r="J151" s="187" t="s">
        <v>265</v>
      </c>
      <c r="K151" s="183"/>
    </row>
    <row r="152" spans="2:11" ht="15" customHeight="1" x14ac:dyDescent="0.3">
      <c r="B152" s="162"/>
      <c r="C152" s="187" t="s">
        <v>220</v>
      </c>
      <c r="D152" s="142"/>
      <c r="E152" s="142"/>
      <c r="F152" s="188" t="s">
        <v>221</v>
      </c>
      <c r="G152" s="142"/>
      <c r="H152" s="187" t="s">
        <v>254</v>
      </c>
      <c r="I152" s="187" t="s">
        <v>217</v>
      </c>
      <c r="J152" s="187">
        <v>50</v>
      </c>
      <c r="K152" s="183"/>
    </row>
    <row r="153" spans="2:11" ht="15" customHeight="1" x14ac:dyDescent="0.3">
      <c r="B153" s="162"/>
      <c r="C153" s="187" t="s">
        <v>223</v>
      </c>
      <c r="D153" s="142"/>
      <c r="E153" s="142"/>
      <c r="F153" s="188" t="s">
        <v>215</v>
      </c>
      <c r="G153" s="142"/>
      <c r="H153" s="187" t="s">
        <v>254</v>
      </c>
      <c r="I153" s="187" t="s">
        <v>225</v>
      </c>
      <c r="J153" s="187"/>
      <c r="K153" s="183"/>
    </row>
    <row r="154" spans="2:11" ht="15" customHeight="1" x14ac:dyDescent="0.3">
      <c r="B154" s="162"/>
      <c r="C154" s="187" t="s">
        <v>234</v>
      </c>
      <c r="D154" s="142"/>
      <c r="E154" s="142"/>
      <c r="F154" s="188" t="s">
        <v>221</v>
      </c>
      <c r="G154" s="142"/>
      <c r="H154" s="187" t="s">
        <v>254</v>
      </c>
      <c r="I154" s="187" t="s">
        <v>217</v>
      </c>
      <c r="J154" s="187">
        <v>50</v>
      </c>
      <c r="K154" s="183"/>
    </row>
    <row r="155" spans="2:11" ht="15" customHeight="1" x14ac:dyDescent="0.3">
      <c r="B155" s="162"/>
      <c r="C155" s="187" t="s">
        <v>242</v>
      </c>
      <c r="D155" s="142"/>
      <c r="E155" s="142"/>
      <c r="F155" s="188" t="s">
        <v>221</v>
      </c>
      <c r="G155" s="142"/>
      <c r="H155" s="187" t="s">
        <v>254</v>
      </c>
      <c r="I155" s="187" t="s">
        <v>217</v>
      </c>
      <c r="J155" s="187">
        <v>50</v>
      </c>
      <c r="K155" s="183"/>
    </row>
    <row r="156" spans="2:11" ht="15" customHeight="1" x14ac:dyDescent="0.3">
      <c r="B156" s="162"/>
      <c r="C156" s="187" t="s">
        <v>240</v>
      </c>
      <c r="D156" s="142"/>
      <c r="E156" s="142"/>
      <c r="F156" s="188" t="s">
        <v>221</v>
      </c>
      <c r="G156" s="142"/>
      <c r="H156" s="187" t="s">
        <v>254</v>
      </c>
      <c r="I156" s="187" t="s">
        <v>217</v>
      </c>
      <c r="J156" s="187">
        <v>50</v>
      </c>
      <c r="K156" s="183"/>
    </row>
    <row r="157" spans="2:11" ht="15" customHeight="1" x14ac:dyDescent="0.3">
      <c r="B157" s="162"/>
      <c r="C157" s="187" t="s">
        <v>56</v>
      </c>
      <c r="D157" s="142"/>
      <c r="E157" s="142"/>
      <c r="F157" s="188" t="s">
        <v>215</v>
      </c>
      <c r="G157" s="142"/>
      <c r="H157" s="187" t="s">
        <v>276</v>
      </c>
      <c r="I157" s="187" t="s">
        <v>217</v>
      </c>
      <c r="J157" s="187" t="s">
        <v>277</v>
      </c>
      <c r="K157" s="183"/>
    </row>
    <row r="158" spans="2:11" ht="15" customHeight="1" x14ac:dyDescent="0.3">
      <c r="B158" s="162"/>
      <c r="C158" s="187" t="s">
        <v>278</v>
      </c>
      <c r="D158" s="142"/>
      <c r="E158" s="142"/>
      <c r="F158" s="188" t="s">
        <v>215</v>
      </c>
      <c r="G158" s="142"/>
      <c r="H158" s="187" t="s">
        <v>279</v>
      </c>
      <c r="I158" s="187" t="s">
        <v>249</v>
      </c>
      <c r="J158" s="187"/>
      <c r="K158" s="183"/>
    </row>
    <row r="159" spans="2:11" ht="15" customHeight="1" x14ac:dyDescent="0.3">
      <c r="B159" s="189"/>
      <c r="C159" s="171"/>
      <c r="D159" s="171"/>
      <c r="E159" s="171"/>
      <c r="F159" s="171"/>
      <c r="G159" s="171"/>
      <c r="H159" s="171"/>
      <c r="I159" s="171"/>
      <c r="J159" s="171"/>
      <c r="K159" s="190"/>
    </row>
    <row r="160" spans="2:11" ht="18.75" customHeight="1" x14ac:dyDescent="0.3">
      <c r="B160" s="138"/>
      <c r="C160" s="142"/>
      <c r="D160" s="142"/>
      <c r="E160" s="142"/>
      <c r="F160" s="161"/>
      <c r="G160" s="142"/>
      <c r="H160" s="142"/>
      <c r="I160" s="142"/>
      <c r="J160" s="142"/>
      <c r="K160" s="138"/>
    </row>
    <row r="161" spans="2:11" ht="18.75" customHeight="1" x14ac:dyDescent="0.3">
      <c r="B161" s="148"/>
      <c r="C161" s="148"/>
      <c r="D161" s="148"/>
      <c r="E161" s="148"/>
      <c r="F161" s="148"/>
      <c r="G161" s="148"/>
      <c r="H161" s="148"/>
      <c r="I161" s="148"/>
      <c r="J161" s="148"/>
      <c r="K161" s="148"/>
    </row>
    <row r="162" spans="2:11" ht="7.5" customHeight="1" x14ac:dyDescent="0.3">
      <c r="B162" s="130"/>
      <c r="C162" s="131"/>
      <c r="D162" s="131"/>
      <c r="E162" s="131"/>
      <c r="F162" s="131"/>
      <c r="G162" s="131"/>
      <c r="H162" s="131"/>
      <c r="I162" s="131"/>
      <c r="J162" s="131"/>
      <c r="K162" s="132"/>
    </row>
    <row r="163" spans="2:11" ht="45" customHeight="1" x14ac:dyDescent="0.3">
      <c r="B163" s="133"/>
      <c r="C163" s="265" t="s">
        <v>280</v>
      </c>
      <c r="D163" s="265"/>
      <c r="E163" s="265"/>
      <c r="F163" s="265"/>
      <c r="G163" s="265"/>
      <c r="H163" s="265"/>
      <c r="I163" s="265"/>
      <c r="J163" s="265"/>
      <c r="K163" s="134"/>
    </row>
    <row r="164" spans="2:11" ht="17.25" customHeight="1" x14ac:dyDescent="0.3">
      <c r="B164" s="133"/>
      <c r="C164" s="154" t="s">
        <v>209</v>
      </c>
      <c r="D164" s="154"/>
      <c r="E164" s="154"/>
      <c r="F164" s="154" t="s">
        <v>210</v>
      </c>
      <c r="G164" s="191"/>
      <c r="H164" s="192" t="s">
        <v>65</v>
      </c>
      <c r="I164" s="192" t="s">
        <v>34</v>
      </c>
      <c r="J164" s="154" t="s">
        <v>211</v>
      </c>
      <c r="K164" s="134"/>
    </row>
    <row r="165" spans="2:11" ht="17.25" customHeight="1" x14ac:dyDescent="0.3">
      <c r="B165" s="135"/>
      <c r="C165" s="156" t="s">
        <v>212</v>
      </c>
      <c r="D165" s="156"/>
      <c r="E165" s="156"/>
      <c r="F165" s="157" t="s">
        <v>213</v>
      </c>
      <c r="G165" s="193"/>
      <c r="H165" s="194"/>
      <c r="I165" s="194"/>
      <c r="J165" s="156" t="s">
        <v>214</v>
      </c>
      <c r="K165" s="136"/>
    </row>
    <row r="166" spans="2:11" ht="5.25" customHeight="1" x14ac:dyDescent="0.3">
      <c r="B166" s="162"/>
      <c r="C166" s="159"/>
      <c r="D166" s="159"/>
      <c r="E166" s="159"/>
      <c r="F166" s="159"/>
      <c r="G166" s="160"/>
      <c r="H166" s="159"/>
      <c r="I166" s="159"/>
      <c r="J166" s="159"/>
      <c r="K166" s="183"/>
    </row>
    <row r="167" spans="2:11" ht="15" customHeight="1" x14ac:dyDescent="0.3">
      <c r="B167" s="162"/>
      <c r="C167" s="142" t="s">
        <v>218</v>
      </c>
      <c r="D167" s="142"/>
      <c r="E167" s="142"/>
      <c r="F167" s="161" t="s">
        <v>215</v>
      </c>
      <c r="G167" s="142"/>
      <c r="H167" s="142" t="s">
        <v>254</v>
      </c>
      <c r="I167" s="142" t="s">
        <v>217</v>
      </c>
      <c r="J167" s="142">
        <v>120</v>
      </c>
      <c r="K167" s="183"/>
    </row>
    <row r="168" spans="2:11" ht="15" customHeight="1" x14ac:dyDescent="0.3">
      <c r="B168" s="162"/>
      <c r="C168" s="142" t="s">
        <v>263</v>
      </c>
      <c r="D168" s="142"/>
      <c r="E168" s="142"/>
      <c r="F168" s="161" t="s">
        <v>215</v>
      </c>
      <c r="G168" s="142"/>
      <c r="H168" s="142" t="s">
        <v>264</v>
      </c>
      <c r="I168" s="142" t="s">
        <v>217</v>
      </c>
      <c r="J168" s="142" t="s">
        <v>265</v>
      </c>
      <c r="K168" s="183"/>
    </row>
    <row r="169" spans="2:11" ht="15" customHeight="1" x14ac:dyDescent="0.3">
      <c r="B169" s="162"/>
      <c r="C169" s="142" t="s">
        <v>40</v>
      </c>
      <c r="D169" s="142"/>
      <c r="E169" s="142"/>
      <c r="F169" s="161" t="s">
        <v>215</v>
      </c>
      <c r="G169" s="142"/>
      <c r="H169" s="142" t="s">
        <v>281</v>
      </c>
      <c r="I169" s="142" t="s">
        <v>217</v>
      </c>
      <c r="J169" s="142" t="s">
        <v>265</v>
      </c>
      <c r="K169" s="183"/>
    </row>
    <row r="170" spans="2:11" ht="15" customHeight="1" x14ac:dyDescent="0.3">
      <c r="B170" s="162"/>
      <c r="C170" s="142" t="s">
        <v>220</v>
      </c>
      <c r="D170" s="142"/>
      <c r="E170" s="142"/>
      <c r="F170" s="161" t="s">
        <v>221</v>
      </c>
      <c r="G170" s="142"/>
      <c r="H170" s="142" t="s">
        <v>281</v>
      </c>
      <c r="I170" s="142" t="s">
        <v>217</v>
      </c>
      <c r="J170" s="142">
        <v>50</v>
      </c>
      <c r="K170" s="183"/>
    </row>
    <row r="171" spans="2:11" ht="15" customHeight="1" x14ac:dyDescent="0.3">
      <c r="B171" s="162"/>
      <c r="C171" s="142" t="s">
        <v>223</v>
      </c>
      <c r="D171" s="142"/>
      <c r="E171" s="142"/>
      <c r="F171" s="161" t="s">
        <v>215</v>
      </c>
      <c r="G171" s="142"/>
      <c r="H171" s="142" t="s">
        <v>281</v>
      </c>
      <c r="I171" s="142" t="s">
        <v>225</v>
      </c>
      <c r="J171" s="142"/>
      <c r="K171" s="183"/>
    </row>
    <row r="172" spans="2:11" ht="15" customHeight="1" x14ac:dyDescent="0.3">
      <c r="B172" s="162"/>
      <c r="C172" s="142" t="s">
        <v>234</v>
      </c>
      <c r="D172" s="142"/>
      <c r="E172" s="142"/>
      <c r="F172" s="161" t="s">
        <v>221</v>
      </c>
      <c r="G172" s="142"/>
      <c r="H172" s="142" t="s">
        <v>281</v>
      </c>
      <c r="I172" s="142" t="s">
        <v>217</v>
      </c>
      <c r="J172" s="142">
        <v>50</v>
      </c>
      <c r="K172" s="183"/>
    </row>
    <row r="173" spans="2:11" ht="15" customHeight="1" x14ac:dyDescent="0.3">
      <c r="B173" s="162"/>
      <c r="C173" s="142" t="s">
        <v>242</v>
      </c>
      <c r="D173" s="142"/>
      <c r="E173" s="142"/>
      <c r="F173" s="161" t="s">
        <v>221</v>
      </c>
      <c r="G173" s="142"/>
      <c r="H173" s="142" t="s">
        <v>281</v>
      </c>
      <c r="I173" s="142" t="s">
        <v>217</v>
      </c>
      <c r="J173" s="142">
        <v>50</v>
      </c>
      <c r="K173" s="183"/>
    </row>
    <row r="174" spans="2:11" ht="15" customHeight="1" x14ac:dyDescent="0.3">
      <c r="B174" s="162"/>
      <c r="C174" s="142" t="s">
        <v>240</v>
      </c>
      <c r="D174" s="142"/>
      <c r="E174" s="142"/>
      <c r="F174" s="161" t="s">
        <v>221</v>
      </c>
      <c r="G174" s="142"/>
      <c r="H174" s="142" t="s">
        <v>281</v>
      </c>
      <c r="I174" s="142" t="s">
        <v>217</v>
      </c>
      <c r="J174" s="142">
        <v>50</v>
      </c>
      <c r="K174" s="183"/>
    </row>
    <row r="175" spans="2:11" ht="15" customHeight="1" x14ac:dyDescent="0.3">
      <c r="B175" s="162"/>
      <c r="C175" s="142" t="s">
        <v>64</v>
      </c>
      <c r="D175" s="142"/>
      <c r="E175" s="142"/>
      <c r="F175" s="161" t="s">
        <v>215</v>
      </c>
      <c r="G175" s="142"/>
      <c r="H175" s="142" t="s">
        <v>282</v>
      </c>
      <c r="I175" s="142" t="s">
        <v>283</v>
      </c>
      <c r="J175" s="142"/>
      <c r="K175" s="183"/>
    </row>
    <row r="176" spans="2:11" ht="15" customHeight="1" x14ac:dyDescent="0.3">
      <c r="B176" s="162"/>
      <c r="C176" s="142" t="s">
        <v>34</v>
      </c>
      <c r="D176" s="142"/>
      <c r="E176" s="142"/>
      <c r="F176" s="161" t="s">
        <v>215</v>
      </c>
      <c r="G176" s="142"/>
      <c r="H176" s="142" t="s">
        <v>284</v>
      </c>
      <c r="I176" s="142" t="s">
        <v>285</v>
      </c>
      <c r="J176" s="142">
        <v>1</v>
      </c>
      <c r="K176" s="183"/>
    </row>
    <row r="177" spans="2:11" ht="15" customHeight="1" x14ac:dyDescent="0.3">
      <c r="B177" s="162"/>
      <c r="C177" s="142" t="s">
        <v>33</v>
      </c>
      <c r="D177" s="142"/>
      <c r="E177" s="142"/>
      <c r="F177" s="161" t="s">
        <v>215</v>
      </c>
      <c r="G177" s="142"/>
      <c r="H177" s="142" t="s">
        <v>286</v>
      </c>
      <c r="I177" s="142" t="s">
        <v>217</v>
      </c>
      <c r="J177" s="142">
        <v>20</v>
      </c>
      <c r="K177" s="183"/>
    </row>
    <row r="178" spans="2:11" ht="15" customHeight="1" x14ac:dyDescent="0.3">
      <c r="B178" s="162"/>
      <c r="C178" s="142" t="s">
        <v>65</v>
      </c>
      <c r="D178" s="142"/>
      <c r="E178" s="142"/>
      <c r="F178" s="161" t="s">
        <v>215</v>
      </c>
      <c r="G178" s="142"/>
      <c r="H178" s="142" t="s">
        <v>287</v>
      </c>
      <c r="I178" s="142" t="s">
        <v>217</v>
      </c>
      <c r="J178" s="142">
        <v>255</v>
      </c>
      <c r="K178" s="183"/>
    </row>
    <row r="179" spans="2:11" ht="15" customHeight="1" x14ac:dyDescent="0.3">
      <c r="B179" s="162"/>
      <c r="C179" s="142" t="s">
        <v>66</v>
      </c>
      <c r="D179" s="142"/>
      <c r="E179" s="142"/>
      <c r="F179" s="161" t="s">
        <v>215</v>
      </c>
      <c r="G179" s="142"/>
      <c r="H179" s="142" t="s">
        <v>180</v>
      </c>
      <c r="I179" s="142" t="s">
        <v>217</v>
      </c>
      <c r="J179" s="142">
        <v>10</v>
      </c>
      <c r="K179" s="183"/>
    </row>
    <row r="180" spans="2:11" ht="15" customHeight="1" x14ac:dyDescent="0.3">
      <c r="B180" s="162"/>
      <c r="C180" s="142" t="s">
        <v>67</v>
      </c>
      <c r="D180" s="142"/>
      <c r="E180" s="142"/>
      <c r="F180" s="161" t="s">
        <v>215</v>
      </c>
      <c r="G180" s="142"/>
      <c r="H180" s="142" t="s">
        <v>288</v>
      </c>
      <c r="I180" s="142" t="s">
        <v>249</v>
      </c>
      <c r="J180" s="142"/>
      <c r="K180" s="183"/>
    </row>
    <row r="181" spans="2:11" ht="15" customHeight="1" x14ac:dyDescent="0.3">
      <c r="B181" s="162"/>
      <c r="C181" s="142" t="s">
        <v>289</v>
      </c>
      <c r="D181" s="142"/>
      <c r="E181" s="142"/>
      <c r="F181" s="161" t="s">
        <v>215</v>
      </c>
      <c r="G181" s="142"/>
      <c r="H181" s="142" t="s">
        <v>290</v>
      </c>
      <c r="I181" s="142" t="s">
        <v>249</v>
      </c>
      <c r="J181" s="142"/>
      <c r="K181" s="183"/>
    </row>
    <row r="182" spans="2:11" ht="15" customHeight="1" x14ac:dyDescent="0.3">
      <c r="B182" s="162"/>
      <c r="C182" s="142" t="s">
        <v>278</v>
      </c>
      <c r="D182" s="142"/>
      <c r="E182" s="142"/>
      <c r="F182" s="161" t="s">
        <v>215</v>
      </c>
      <c r="G182" s="142"/>
      <c r="H182" s="142" t="s">
        <v>291</v>
      </c>
      <c r="I182" s="142" t="s">
        <v>249</v>
      </c>
      <c r="J182" s="142"/>
      <c r="K182" s="183"/>
    </row>
    <row r="183" spans="2:11" ht="15" customHeight="1" x14ac:dyDescent="0.3">
      <c r="B183" s="162"/>
      <c r="C183" s="142" t="s">
        <v>69</v>
      </c>
      <c r="D183" s="142"/>
      <c r="E183" s="142"/>
      <c r="F183" s="161" t="s">
        <v>221</v>
      </c>
      <c r="G183" s="142"/>
      <c r="H183" s="142" t="s">
        <v>292</v>
      </c>
      <c r="I183" s="142" t="s">
        <v>217</v>
      </c>
      <c r="J183" s="142">
        <v>50</v>
      </c>
      <c r="K183" s="183"/>
    </row>
    <row r="184" spans="2:11" ht="15" customHeight="1" x14ac:dyDescent="0.3">
      <c r="B184" s="162"/>
      <c r="C184" s="142" t="s">
        <v>293</v>
      </c>
      <c r="D184" s="142"/>
      <c r="E184" s="142"/>
      <c r="F184" s="161" t="s">
        <v>221</v>
      </c>
      <c r="G184" s="142"/>
      <c r="H184" s="142" t="s">
        <v>294</v>
      </c>
      <c r="I184" s="142" t="s">
        <v>295</v>
      </c>
      <c r="J184" s="142"/>
      <c r="K184" s="183"/>
    </row>
    <row r="185" spans="2:11" ht="15" customHeight="1" x14ac:dyDescent="0.3">
      <c r="B185" s="162"/>
      <c r="C185" s="142" t="s">
        <v>296</v>
      </c>
      <c r="D185" s="142"/>
      <c r="E185" s="142"/>
      <c r="F185" s="161" t="s">
        <v>221</v>
      </c>
      <c r="G185" s="142"/>
      <c r="H185" s="142" t="s">
        <v>297</v>
      </c>
      <c r="I185" s="142" t="s">
        <v>295</v>
      </c>
      <c r="J185" s="142"/>
      <c r="K185" s="183"/>
    </row>
    <row r="186" spans="2:11" ht="15" customHeight="1" x14ac:dyDescent="0.3">
      <c r="B186" s="162"/>
      <c r="C186" s="142" t="s">
        <v>298</v>
      </c>
      <c r="D186" s="142"/>
      <c r="E186" s="142"/>
      <c r="F186" s="161" t="s">
        <v>221</v>
      </c>
      <c r="G186" s="142"/>
      <c r="H186" s="142" t="s">
        <v>299</v>
      </c>
      <c r="I186" s="142" t="s">
        <v>295</v>
      </c>
      <c r="J186" s="142"/>
      <c r="K186" s="183"/>
    </row>
    <row r="187" spans="2:11" ht="15" customHeight="1" x14ac:dyDescent="0.3">
      <c r="B187" s="162"/>
      <c r="C187" s="195" t="s">
        <v>300</v>
      </c>
      <c r="D187" s="142"/>
      <c r="E187" s="142"/>
      <c r="F187" s="161" t="s">
        <v>221</v>
      </c>
      <c r="G187" s="142"/>
      <c r="H187" s="142" t="s">
        <v>301</v>
      </c>
      <c r="I187" s="142" t="s">
        <v>302</v>
      </c>
      <c r="J187" s="196" t="s">
        <v>303</v>
      </c>
      <c r="K187" s="183"/>
    </row>
    <row r="188" spans="2:11" ht="15" customHeight="1" x14ac:dyDescent="0.3">
      <c r="B188" s="162"/>
      <c r="C188" s="147" t="s">
        <v>24</v>
      </c>
      <c r="D188" s="142"/>
      <c r="E188" s="142"/>
      <c r="F188" s="161" t="s">
        <v>215</v>
      </c>
      <c r="G188" s="142"/>
      <c r="H188" s="138" t="s">
        <v>304</v>
      </c>
      <c r="I188" s="142" t="s">
        <v>305</v>
      </c>
      <c r="J188" s="142"/>
      <c r="K188" s="183"/>
    </row>
    <row r="189" spans="2:11" ht="15" customHeight="1" x14ac:dyDescent="0.3">
      <c r="B189" s="162"/>
      <c r="C189" s="147" t="s">
        <v>306</v>
      </c>
      <c r="D189" s="142"/>
      <c r="E189" s="142"/>
      <c r="F189" s="161" t="s">
        <v>215</v>
      </c>
      <c r="G189" s="142"/>
      <c r="H189" s="142" t="s">
        <v>307</v>
      </c>
      <c r="I189" s="142" t="s">
        <v>249</v>
      </c>
      <c r="J189" s="142"/>
      <c r="K189" s="183"/>
    </row>
    <row r="190" spans="2:11" ht="15" customHeight="1" x14ac:dyDescent="0.3">
      <c r="B190" s="162"/>
      <c r="C190" s="147" t="s">
        <v>308</v>
      </c>
      <c r="D190" s="142"/>
      <c r="E190" s="142"/>
      <c r="F190" s="161" t="s">
        <v>215</v>
      </c>
      <c r="G190" s="142"/>
      <c r="H190" s="142" t="s">
        <v>309</v>
      </c>
      <c r="I190" s="142" t="s">
        <v>249</v>
      </c>
      <c r="J190" s="142"/>
      <c r="K190" s="183"/>
    </row>
    <row r="191" spans="2:11" ht="15" customHeight="1" x14ac:dyDescent="0.3">
      <c r="B191" s="162"/>
      <c r="C191" s="147" t="s">
        <v>310</v>
      </c>
      <c r="D191" s="142"/>
      <c r="E191" s="142"/>
      <c r="F191" s="161" t="s">
        <v>221</v>
      </c>
      <c r="G191" s="142"/>
      <c r="H191" s="142" t="s">
        <v>311</v>
      </c>
      <c r="I191" s="142" t="s">
        <v>249</v>
      </c>
      <c r="J191" s="142"/>
      <c r="K191" s="183"/>
    </row>
    <row r="192" spans="2:11" ht="15" customHeight="1" x14ac:dyDescent="0.3">
      <c r="B192" s="189"/>
      <c r="C192" s="197"/>
      <c r="D192" s="171"/>
      <c r="E192" s="171"/>
      <c r="F192" s="171"/>
      <c r="G192" s="171"/>
      <c r="H192" s="171"/>
      <c r="I192" s="171"/>
      <c r="J192" s="171"/>
      <c r="K192" s="190"/>
    </row>
    <row r="193" spans="2:11" ht="18.75" customHeight="1" x14ac:dyDescent="0.3">
      <c r="B193" s="138"/>
      <c r="C193" s="142"/>
      <c r="D193" s="142"/>
      <c r="E193" s="142"/>
      <c r="F193" s="161"/>
      <c r="G193" s="142"/>
      <c r="H193" s="142"/>
      <c r="I193" s="142"/>
      <c r="J193" s="142"/>
      <c r="K193" s="138"/>
    </row>
    <row r="194" spans="2:11" ht="18.75" customHeight="1" x14ac:dyDescent="0.3">
      <c r="B194" s="138"/>
      <c r="C194" s="142"/>
      <c r="D194" s="142"/>
      <c r="E194" s="142"/>
      <c r="F194" s="161"/>
      <c r="G194" s="142"/>
      <c r="H194" s="142"/>
      <c r="I194" s="142"/>
      <c r="J194" s="142"/>
      <c r="K194" s="138"/>
    </row>
    <row r="195" spans="2:11" ht="18.75" customHeight="1" x14ac:dyDescent="0.3">
      <c r="B195" s="148"/>
      <c r="C195" s="148"/>
      <c r="D195" s="148"/>
      <c r="E195" s="148"/>
      <c r="F195" s="148"/>
      <c r="G195" s="148"/>
      <c r="H195" s="148"/>
      <c r="I195" s="148"/>
      <c r="J195" s="148"/>
      <c r="K195" s="148"/>
    </row>
    <row r="196" spans="2:11" x14ac:dyDescent="0.3">
      <c r="B196" s="130"/>
      <c r="C196" s="131"/>
      <c r="D196" s="131"/>
      <c r="E196" s="131"/>
      <c r="F196" s="131"/>
      <c r="G196" s="131"/>
      <c r="H196" s="131"/>
      <c r="I196" s="131"/>
      <c r="J196" s="131"/>
      <c r="K196" s="132"/>
    </row>
    <row r="197" spans="2:11" ht="22.2" x14ac:dyDescent="0.3">
      <c r="B197" s="133"/>
      <c r="C197" s="265" t="s">
        <v>312</v>
      </c>
      <c r="D197" s="265"/>
      <c r="E197" s="265"/>
      <c r="F197" s="265"/>
      <c r="G197" s="265"/>
      <c r="H197" s="265"/>
      <c r="I197" s="265"/>
      <c r="J197" s="265"/>
      <c r="K197" s="134"/>
    </row>
    <row r="198" spans="2:11" ht="25.5" customHeight="1" x14ac:dyDescent="0.3">
      <c r="B198" s="133"/>
      <c r="C198" s="198" t="s">
        <v>313</v>
      </c>
      <c r="D198" s="198"/>
      <c r="E198" s="198"/>
      <c r="F198" s="198" t="s">
        <v>314</v>
      </c>
      <c r="G198" s="199"/>
      <c r="H198" s="271" t="s">
        <v>315</v>
      </c>
      <c r="I198" s="271"/>
      <c r="J198" s="271"/>
      <c r="K198" s="134"/>
    </row>
    <row r="199" spans="2:11" ht="5.25" customHeight="1" x14ac:dyDescent="0.3">
      <c r="B199" s="162"/>
      <c r="C199" s="159"/>
      <c r="D199" s="159"/>
      <c r="E199" s="159"/>
      <c r="F199" s="159"/>
      <c r="G199" s="142"/>
      <c r="H199" s="159"/>
      <c r="I199" s="159"/>
      <c r="J199" s="159"/>
      <c r="K199" s="183"/>
    </row>
    <row r="200" spans="2:11" ht="15" customHeight="1" x14ac:dyDescent="0.3">
      <c r="B200" s="162"/>
      <c r="C200" s="142" t="s">
        <v>305</v>
      </c>
      <c r="D200" s="142"/>
      <c r="E200" s="142"/>
      <c r="F200" s="161" t="s">
        <v>25</v>
      </c>
      <c r="G200" s="142"/>
      <c r="H200" s="268" t="s">
        <v>316</v>
      </c>
      <c r="I200" s="268"/>
      <c r="J200" s="268"/>
      <c r="K200" s="183"/>
    </row>
    <row r="201" spans="2:11" ht="15" customHeight="1" x14ac:dyDescent="0.3">
      <c r="B201" s="162"/>
      <c r="C201" s="168"/>
      <c r="D201" s="142"/>
      <c r="E201" s="142"/>
      <c r="F201" s="161" t="s">
        <v>26</v>
      </c>
      <c r="G201" s="142"/>
      <c r="H201" s="268" t="s">
        <v>317</v>
      </c>
      <c r="I201" s="268"/>
      <c r="J201" s="268"/>
      <c r="K201" s="183"/>
    </row>
    <row r="202" spans="2:11" ht="15" customHeight="1" x14ac:dyDescent="0.3">
      <c r="B202" s="162"/>
      <c r="C202" s="168"/>
      <c r="D202" s="142"/>
      <c r="E202" s="142"/>
      <c r="F202" s="161" t="s">
        <v>29</v>
      </c>
      <c r="G202" s="142"/>
      <c r="H202" s="268" t="s">
        <v>318</v>
      </c>
      <c r="I202" s="268"/>
      <c r="J202" s="268"/>
      <c r="K202" s="183"/>
    </row>
    <row r="203" spans="2:11" ht="15" customHeight="1" x14ac:dyDescent="0.3">
      <c r="B203" s="162"/>
      <c r="C203" s="142"/>
      <c r="D203" s="142"/>
      <c r="E203" s="142"/>
      <c r="F203" s="161" t="s">
        <v>27</v>
      </c>
      <c r="G203" s="142"/>
      <c r="H203" s="268" t="s">
        <v>319</v>
      </c>
      <c r="I203" s="268"/>
      <c r="J203" s="268"/>
      <c r="K203" s="183"/>
    </row>
    <row r="204" spans="2:11" ht="15" customHeight="1" x14ac:dyDescent="0.3">
      <c r="B204" s="162"/>
      <c r="C204" s="142"/>
      <c r="D204" s="142"/>
      <c r="E204" s="142"/>
      <c r="F204" s="161" t="s">
        <v>28</v>
      </c>
      <c r="G204" s="142"/>
      <c r="H204" s="268" t="s">
        <v>320</v>
      </c>
      <c r="I204" s="268"/>
      <c r="J204" s="268"/>
      <c r="K204" s="183"/>
    </row>
    <row r="205" spans="2:11" ht="15" customHeight="1" x14ac:dyDescent="0.3">
      <c r="B205" s="162"/>
      <c r="C205" s="142"/>
      <c r="D205" s="142"/>
      <c r="E205" s="142"/>
      <c r="F205" s="161"/>
      <c r="G205" s="142"/>
      <c r="H205" s="142"/>
      <c r="I205" s="142"/>
      <c r="J205" s="142"/>
      <c r="K205" s="183"/>
    </row>
    <row r="206" spans="2:11" ht="15" customHeight="1" x14ac:dyDescent="0.3">
      <c r="B206" s="162"/>
      <c r="C206" s="142" t="s">
        <v>261</v>
      </c>
      <c r="D206" s="142"/>
      <c r="E206" s="142"/>
      <c r="F206" s="161" t="s">
        <v>37</v>
      </c>
      <c r="G206" s="142"/>
      <c r="H206" s="268" t="s">
        <v>321</v>
      </c>
      <c r="I206" s="268"/>
      <c r="J206" s="268"/>
      <c r="K206" s="183"/>
    </row>
    <row r="207" spans="2:11" ht="15" customHeight="1" x14ac:dyDescent="0.3">
      <c r="B207" s="162"/>
      <c r="C207" s="168"/>
      <c r="D207" s="142"/>
      <c r="E207" s="142"/>
      <c r="F207" s="161" t="s">
        <v>161</v>
      </c>
      <c r="G207" s="142"/>
      <c r="H207" s="268" t="s">
        <v>162</v>
      </c>
      <c r="I207" s="268"/>
      <c r="J207" s="268"/>
      <c r="K207" s="183"/>
    </row>
    <row r="208" spans="2:11" ht="15" customHeight="1" x14ac:dyDescent="0.3">
      <c r="B208" s="162"/>
      <c r="C208" s="142"/>
      <c r="D208" s="142"/>
      <c r="E208" s="142"/>
      <c r="F208" s="161" t="s">
        <v>159</v>
      </c>
      <c r="G208" s="142"/>
      <c r="H208" s="268" t="s">
        <v>322</v>
      </c>
      <c r="I208" s="268"/>
      <c r="J208" s="268"/>
      <c r="K208" s="183"/>
    </row>
    <row r="209" spans="2:11" ht="15" customHeight="1" x14ac:dyDescent="0.3">
      <c r="B209" s="200"/>
      <c r="C209" s="168"/>
      <c r="D209" s="168"/>
      <c r="E209" s="168"/>
      <c r="F209" s="161" t="s">
        <v>45</v>
      </c>
      <c r="G209" s="147"/>
      <c r="H209" s="272" t="s">
        <v>163</v>
      </c>
      <c r="I209" s="272"/>
      <c r="J209" s="272"/>
      <c r="K209" s="201"/>
    </row>
    <row r="210" spans="2:11" ht="15" customHeight="1" x14ac:dyDescent="0.3">
      <c r="B210" s="200"/>
      <c r="C210" s="168"/>
      <c r="D210" s="168"/>
      <c r="E210" s="168"/>
      <c r="F210" s="161" t="s">
        <v>164</v>
      </c>
      <c r="G210" s="147"/>
      <c r="H210" s="272" t="s">
        <v>147</v>
      </c>
      <c r="I210" s="272"/>
      <c r="J210" s="272"/>
      <c r="K210" s="201"/>
    </row>
    <row r="211" spans="2:11" ht="15" customHeight="1" x14ac:dyDescent="0.3">
      <c r="B211" s="200"/>
      <c r="C211" s="168"/>
      <c r="D211" s="168"/>
      <c r="E211" s="168"/>
      <c r="F211" s="202"/>
      <c r="G211" s="147"/>
      <c r="H211" s="203"/>
      <c r="I211" s="203"/>
      <c r="J211" s="203"/>
      <c r="K211" s="201"/>
    </row>
    <row r="212" spans="2:11" ht="15" customHeight="1" x14ac:dyDescent="0.3">
      <c r="B212" s="200"/>
      <c r="C212" s="142" t="s">
        <v>285</v>
      </c>
      <c r="D212" s="168"/>
      <c r="E212" s="168"/>
      <c r="F212" s="161">
        <v>1</v>
      </c>
      <c r="G212" s="147"/>
      <c r="H212" s="272" t="s">
        <v>323</v>
      </c>
      <c r="I212" s="272"/>
      <c r="J212" s="272"/>
      <c r="K212" s="201"/>
    </row>
    <row r="213" spans="2:11" ht="15" customHeight="1" x14ac:dyDescent="0.3">
      <c r="B213" s="200"/>
      <c r="C213" s="168"/>
      <c r="D213" s="168"/>
      <c r="E213" s="168"/>
      <c r="F213" s="161">
        <v>2</v>
      </c>
      <c r="G213" s="147"/>
      <c r="H213" s="272" t="s">
        <v>324</v>
      </c>
      <c r="I213" s="272"/>
      <c r="J213" s="272"/>
      <c r="K213" s="201"/>
    </row>
    <row r="214" spans="2:11" ht="15" customHeight="1" x14ac:dyDescent="0.3">
      <c r="B214" s="200"/>
      <c r="C214" s="168"/>
      <c r="D214" s="168"/>
      <c r="E214" s="168"/>
      <c r="F214" s="161">
        <v>3</v>
      </c>
      <c r="G214" s="147"/>
      <c r="H214" s="272" t="s">
        <v>325</v>
      </c>
      <c r="I214" s="272"/>
      <c r="J214" s="272"/>
      <c r="K214" s="201"/>
    </row>
    <row r="215" spans="2:11" ht="15" customHeight="1" x14ac:dyDescent="0.3">
      <c r="B215" s="200"/>
      <c r="C215" s="168"/>
      <c r="D215" s="168"/>
      <c r="E215" s="168"/>
      <c r="F215" s="161">
        <v>4</v>
      </c>
      <c r="G215" s="147"/>
      <c r="H215" s="272" t="s">
        <v>326</v>
      </c>
      <c r="I215" s="272"/>
      <c r="J215" s="272"/>
      <c r="K215" s="201"/>
    </row>
    <row r="216" spans="2:11" ht="12.75" customHeight="1" x14ac:dyDescent="0.3">
      <c r="B216" s="204"/>
      <c r="C216" s="205"/>
      <c r="D216" s="205"/>
      <c r="E216" s="205"/>
      <c r="F216" s="205"/>
      <c r="G216" s="205"/>
      <c r="H216" s="205"/>
      <c r="I216" s="205"/>
      <c r="J216" s="205"/>
      <c r="K216" s="206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Přehled</vt:lpstr>
      <vt:lpstr>SO 09 - Veřejné osvětlení</vt:lpstr>
      <vt:lpstr>Základové patky stožárů</vt:lpstr>
      <vt:lpstr>Pokyny pro vyplnění</vt:lpstr>
      <vt:lpstr>'Základové patky stožárů'!Názvy_tisku</vt:lpstr>
      <vt:lpstr>'Pokyny pro vyplnění'!Oblast_tisku</vt:lpstr>
      <vt:lpstr>'SO 09 - Veřejné osvětlení'!Oblast_tisku</vt:lpstr>
      <vt:lpstr>'Základové patky stožárů'!Oblast_tisku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OEM-PC\OEM</dc:creator>
  <cp:lastModifiedBy>Pokorný Jan</cp:lastModifiedBy>
  <cp:lastPrinted>2018-08-16T14:21:17Z</cp:lastPrinted>
  <dcterms:created xsi:type="dcterms:W3CDTF">2018-06-03T07:04:25Z</dcterms:created>
  <dcterms:modified xsi:type="dcterms:W3CDTF">2018-09-07T10:17:46Z</dcterms:modified>
</cp:coreProperties>
</file>